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ti\Můj disk\RADAMOK\__Tornádo 2026 (naše)\Přihláška\"/>
    </mc:Choice>
  </mc:AlternateContent>
  <xr:revisionPtr revIDLastSave="0" documentId="13_ncr:1_{1A7296EA-AE35-4E35-A3D8-F46C509575A3}" xr6:coauthVersionLast="47" xr6:coauthVersionMax="47" xr10:uidLastSave="{00000000-0000-0000-0000-000000000000}"/>
  <workbookProtection workbookAlgorithmName="SHA-512" workbookHashValue="DnSRlcQN3qrYvH5/OfEU8WdtEJtb+UEXUZWBAtW4WdUM0hMQrufUDVJjhQJaF3p8hyNj+9U3MdfrdZQpR4mjRA==" workbookSaltValue="oqH8l1hB/6UwunF8wFPORA==" workbookSpinCount="100000" lockStructure="1"/>
  <bookViews>
    <workbookView xWindow="-108" yWindow="-108" windowWidth="30936" windowHeight="16776" tabRatio="903" firstSheet="3" activeTab="3" xr2:uid="{0480E5FE-BE1C-4C64-AF14-B0E971937B0C}"/>
  </bookViews>
  <sheets>
    <sheet name="souhrn" sheetId="3" state="hidden" r:id="rId1"/>
    <sheet name="data" sheetId="1" state="hidden" r:id="rId2"/>
    <sheet name="jmenný seznam" sheetId="2" state="hidden" r:id="rId3"/>
    <sheet name="Nápověda" sheetId="35" r:id="rId4"/>
    <sheet name="Základní informace o klubu" sheetId="5" r:id="rId5"/>
    <sheet name="Udělení souhlasů" sheetId="7" r:id="rId6"/>
    <sheet name="Přehled přihlášek" sheetId="6" r:id="rId7"/>
    <sheet name="Přihláška č. 1" sheetId="8" r:id="rId8"/>
    <sheet name="Přihláška č. 2" sheetId="10" r:id="rId9"/>
    <sheet name="Přihláška č. 3" sheetId="11" r:id="rId10"/>
    <sheet name="Přihláška č. 4" sheetId="12" r:id="rId11"/>
    <sheet name="Přihláška č. 5" sheetId="13" r:id="rId12"/>
    <sheet name="Přihláška č. 6" sheetId="14" r:id="rId13"/>
    <sheet name="Přihláška č. 7" sheetId="15" r:id="rId14"/>
    <sheet name="Přihláška č. 8" sheetId="16" r:id="rId15"/>
    <sheet name="Přihláška č. 9" sheetId="17" r:id="rId16"/>
    <sheet name="Přihláška č. 10" sheetId="18" r:id="rId17"/>
    <sheet name="Přihláška č. 11" sheetId="19" r:id="rId18"/>
    <sheet name="Přihláška č. 12" sheetId="20" r:id="rId19"/>
    <sheet name="Přihláška č. 13" sheetId="21" r:id="rId20"/>
    <sheet name="Přihláška č. 14" sheetId="22" r:id="rId21"/>
    <sheet name="Přihláška č. 15" sheetId="23" r:id="rId22"/>
    <sheet name="Přihláška č. 16" sheetId="24" r:id="rId23"/>
    <sheet name="Přihláška č. 17" sheetId="25" r:id="rId24"/>
    <sheet name="Přihláška č. 18" sheetId="26" r:id="rId25"/>
    <sheet name="Přihláška č. 19" sheetId="27" r:id="rId26"/>
    <sheet name="Přihláška č. 20" sheetId="28" r:id="rId27"/>
    <sheet name="Přihláška č. 21" sheetId="29" r:id="rId28"/>
    <sheet name="Přihláška č. 22" sheetId="30" r:id="rId29"/>
    <sheet name="Přihláška č. 23" sheetId="31" r:id="rId30"/>
    <sheet name="Přihláška č. 24" sheetId="32" r:id="rId31"/>
    <sheet name="Přihláška č. 25" sheetId="33" r:id="rId32"/>
  </sheets>
  <definedNames>
    <definedName name="calc_celkem_mazoretek">'jmenný seznam'!$I$32</definedName>
    <definedName name="calc_pocet_formaci_kontroly">'Základní informace o klubu'!$D$24</definedName>
    <definedName name="calc_pocet_start_treneru">souhrn!$J$5</definedName>
    <definedName name="calc_pocet_startu">souhrn!$L$5</definedName>
    <definedName name="calc_pocet_treneru">souhrn!$I$5</definedName>
    <definedName name="inp_celkem_formaci">'Základní informace o klubu'!$C$24</definedName>
    <definedName name="inp_email">'Základní informace o klubu'!$C$9</definedName>
    <definedName name="inp_kontaktni_osoba">'Základní informace o klubu'!$C$7</definedName>
    <definedName name="inp_nazev_klubu">'Základní informace o klubu'!$C$5</definedName>
    <definedName name="inp_tab_seznam_treneru">'Základní informace o klubu'!$C$15:$C$22</definedName>
    <definedName name="inp_telefon">'Základní informace o klubu'!$C$8</definedName>
    <definedName name="inp_trener1">'Základní informace o klubu'!$C$15</definedName>
    <definedName name="inp_trener2">'Základní informace o klubu'!$C$16</definedName>
    <definedName name="inp_trener3">'Základní informace o klubu'!$C$17</definedName>
    <definedName name="inp_trener4">'Základní informace o klubu'!$C$18</definedName>
    <definedName name="inp_trener5">'Základní informace o klubu'!$C$19</definedName>
    <definedName name="inp_trener6">'Základní informace o klubu'!$C$20</definedName>
    <definedName name="inp_trener7">'Základní informace o klubu'!$C$21</definedName>
    <definedName name="inp_trener8">'Základní informace o klubu'!$C$22</definedName>
    <definedName name="msg_err_fill_pocet_sout">data!$Q$70</definedName>
    <definedName name="msg_err_neznama">data!$Q$30</definedName>
    <definedName name="msg_err_pocet_formaci_mimo_rozsah1">data!$Q$12</definedName>
    <definedName name="msg_err_pocet_formaci_mimo_rozsah2">data!$Q$34</definedName>
    <definedName name="msg_err_pocet_formaci_neni_cislo1">data!$Q$13</definedName>
    <definedName name="msg_err_pocet_formaci_neni_cislo2">data!$Q$35</definedName>
    <definedName name="msg_err_prihlaska">data!$Q$116</definedName>
    <definedName name="msg_err_rok_budouci">data!$Q$79</definedName>
    <definedName name="msg_err_rok_cislo">data!$Q$78</definedName>
    <definedName name="msg_err_rok_nizky">data!$Q$82</definedName>
    <definedName name="msg_err_seznam_jmena">data!$Q$73</definedName>
    <definedName name="msg_err_short_neznama">data!$Q$29</definedName>
    <definedName name="msg_err_short_seznam_jmena">data!$Q$71</definedName>
    <definedName name="msg_err_souhlasy">data!$Q$102</definedName>
    <definedName name="msg_err_souhrn_interni_vek_vs_vykon">data!$Q$113</definedName>
    <definedName name="msg_err_souhrn_interni_zde">data!$Q$112</definedName>
    <definedName name="msg_err_souhrn_v_poctu">data!$Q$110</definedName>
    <definedName name="msg_err_souhrn_v_prihlasce">data!$Q$111</definedName>
    <definedName name="msg_err_vek_kat_seznam">data!$Q$97</definedName>
    <definedName name="msg_err_vek_kat_vpravo">data!$Q$91</definedName>
    <definedName name="msg_err_vpravo">data!$Q$65</definedName>
    <definedName name="msg_err_vypocet_zkratky">data!$Q$108</definedName>
    <definedName name="msg_fill_jmeno">data!$Q$76</definedName>
    <definedName name="msg_fill_nazev_klubu">data!$Q$37</definedName>
    <definedName name="msg_fill_pocet_formaci1">data!$Q$11</definedName>
    <definedName name="msg_fill_pocet_formaci2">data!$Q$33</definedName>
    <definedName name="msg_fill_pocet_sout">data!$Q$69</definedName>
    <definedName name="msg_fill_rok">data!$Q$77</definedName>
    <definedName name="msg_fill_short">data!$Q$24</definedName>
    <definedName name="msg_fill_short_cas">data!$Q$55</definedName>
    <definedName name="msg_fill_short_first_sout_kat">data!$Q$26</definedName>
    <definedName name="msg_fill_short_vek_kat_first_sout_kat">data!$Q$88</definedName>
    <definedName name="msg_fill_souhlasy">data!$Q$101</definedName>
    <definedName name="msg_info_intro">data!$Q$23</definedName>
    <definedName name="msg_info_intro_jmena">data!$Q$72</definedName>
    <definedName name="msg_info_neni_vse_vyplneno">data!$Q$25</definedName>
    <definedName name="msg_info_prihlaska_nevyplnena">data!$Q$117</definedName>
    <definedName name="msg_info_prihlaska_nevyplnene">data!$Q$118</definedName>
    <definedName name="msg_info_vek_kat_info_formaci">data!$Q$95</definedName>
    <definedName name="msg_info_vek_kat_seznam">data!$Q$96</definedName>
    <definedName name="msg_info_vek_kat_vpravo">data!$Q$92</definedName>
    <definedName name="msg_info_vypocet_veku">data!$Q$81</definedName>
    <definedName name="msg_info_vypocet_veku_vpravo">data!$Q$66</definedName>
    <definedName name="msg_invalid_cas">data!$Q$56</definedName>
    <definedName name="msg_invalid_cas_end">data!$Q$57</definedName>
    <definedName name="msg_invalid_pocet_formaci">data!$Q$36</definedName>
    <definedName name="msg_invalid_pocet_sout">data!$Q$50</definedName>
    <definedName name="msg_invalid_pocet_sout_end">data!$Q$51</definedName>
    <definedName name="msg_invalid_short_cas">data!$Q$58</definedName>
    <definedName name="msg_invalid_short_pocet_sout">data!$Q$52</definedName>
    <definedName name="msg_invalid_short_sout_kat">data!$Q$41</definedName>
    <definedName name="msg_invalid_short_trener">data!$Q$61</definedName>
    <definedName name="msg_invalid_short_vykon_kat">data!$Q$45</definedName>
    <definedName name="msg_invalid_short_vykon_kat_VS_sout_kat">data!$Q$47</definedName>
    <definedName name="msg_invalid_sout_kat">data!$Q$40</definedName>
    <definedName name="msg_invalid_trener">data!$Q$62</definedName>
    <definedName name="msg_invalid_vek_kat_mimo_rozsah">data!$Q$98</definedName>
    <definedName name="msg_invalid_vice_soutezicich">data!$Q$80</definedName>
    <definedName name="msg_invalid_vykon_kat">data!$Q$44</definedName>
    <definedName name="msg_invalid_vykon_kat_VS_sout_kat">data!$Q$46</definedName>
    <definedName name="msg_seznam_sout_kat">data!$M$24</definedName>
    <definedName name="msg_seznam_vykon_kat">data!$C$40</definedName>
    <definedName name="msg_souhrn_kontroly_ok">data!$Q$109</definedName>
    <definedName name="_xlnm.Print_Area" localSheetId="6">'Přehled přihlášek'!$A$1:$H$39</definedName>
    <definedName name="_xlnm.Print_Area" localSheetId="7">'Přihláška č. 1'!$A$1:$F$40</definedName>
    <definedName name="_xlnm.Print_Area" localSheetId="16">'Přihláška č. 10'!$A$1:$F$40</definedName>
    <definedName name="_xlnm.Print_Area" localSheetId="17">'Přihláška č. 11'!$A$1:$F$40</definedName>
    <definedName name="_xlnm.Print_Area" localSheetId="18">'Přihláška č. 12'!$A$1:$F$40</definedName>
    <definedName name="_xlnm.Print_Area" localSheetId="19">'Přihláška č. 13'!$A$1:$F$40</definedName>
    <definedName name="_xlnm.Print_Area" localSheetId="20">'Přihláška č. 14'!$A$1:$F$40</definedName>
    <definedName name="_xlnm.Print_Area" localSheetId="21">'Přihláška č. 15'!$A$1:$F$40</definedName>
    <definedName name="_xlnm.Print_Area" localSheetId="22">'Přihláška č. 16'!$A$1:$F$40</definedName>
    <definedName name="_xlnm.Print_Area" localSheetId="23">'Přihláška č. 17'!$A$1:$F$40</definedName>
    <definedName name="_xlnm.Print_Area" localSheetId="24">'Přihláška č. 18'!$A$1:$F$40</definedName>
    <definedName name="_xlnm.Print_Area" localSheetId="25">'Přihláška č. 19'!$A$1:$F$40</definedName>
    <definedName name="_xlnm.Print_Area" localSheetId="8">'Přihláška č. 2'!$A$1:$F$40</definedName>
    <definedName name="_xlnm.Print_Area" localSheetId="26">'Přihláška č. 20'!$A$1:$F$40</definedName>
    <definedName name="_xlnm.Print_Area" localSheetId="27">'Přihláška č. 21'!$A$1:$F$40</definedName>
    <definedName name="_xlnm.Print_Area" localSheetId="28">'Přihláška č. 22'!$A$1:$F$40</definedName>
    <definedName name="_xlnm.Print_Area" localSheetId="29">'Přihláška č. 23'!$A$1:$F$40</definedName>
    <definedName name="_xlnm.Print_Area" localSheetId="30">'Přihláška č. 24'!$A$1:$F$40</definedName>
    <definedName name="_xlnm.Print_Area" localSheetId="31">'Přihláška č. 25'!$A$1:$F$40</definedName>
    <definedName name="_xlnm.Print_Area" localSheetId="9">'Přihláška č. 3'!$A$1:$F$40</definedName>
    <definedName name="_xlnm.Print_Area" localSheetId="10">'Přihláška č. 4'!$A$1:$F$40</definedName>
    <definedName name="_xlnm.Print_Area" localSheetId="11">'Přihláška č. 5'!$A$1:$F$40</definedName>
    <definedName name="_xlnm.Print_Area" localSheetId="12">'Přihláška č. 6'!$A$1:$F$40</definedName>
    <definedName name="_xlnm.Print_Area" localSheetId="13">'Přihláška č. 7'!$A$1:$F$40</definedName>
    <definedName name="_xlnm.Print_Area" localSheetId="14">'Přihláška č. 8'!$A$1:$F$40</definedName>
    <definedName name="_xlnm.Print_Area" localSheetId="15">'Přihláška č. 9'!$A$1:$F$40</definedName>
    <definedName name="_xlnm.Print_Area" localSheetId="4">'Základní informace o klubu'!$A$1:$D$34</definedName>
    <definedName name="par_den_konani_rocniku">data!$G$6</definedName>
    <definedName name="par_dnes">data!$G$9</definedName>
    <definedName name="par_err">data!$Q$8</definedName>
    <definedName name="par_list_chyba">data!$Q$20</definedName>
    <definedName name="par_list_intro">data!$Q$18</definedName>
    <definedName name="par_list_ok">data!$Q$19</definedName>
    <definedName name="par_list_vypnut">data!$Q$17</definedName>
    <definedName name="par_ok">data!$Q$7</definedName>
    <definedName name="par_potvrzuji">data!$B$44</definedName>
    <definedName name="par_prihlaska_chyba_interni">data!$Q$107</definedName>
    <definedName name="par_rok_pro_vypocet_veku">data!$G$7</definedName>
    <definedName name="par_souhlasy_ok">data!$Q$103</definedName>
    <definedName name="par_termin_uzaverky">data!$G$8</definedName>
    <definedName name="par_vek_kat_MAX">data!$Q$86</definedName>
    <definedName name="par_vek_kat_MAX3">data!$Q$87</definedName>
    <definedName name="par_vek_kat_PRUMER">data!$Q$85</definedName>
    <definedName name="tab_par_gdpr">data!$B$44:$B$45</definedName>
    <definedName name="tab_par_nazvy_sout_kat">data!$B$13:$B$24</definedName>
    <definedName name="tab_par_sout_kat">data!$B$13:$L$24</definedName>
    <definedName name="tab_par_vek_kat">data!$B$28:$E$35</definedName>
    <definedName name="tab_par_vykon_kat">data!$B$39:$B$40</definedName>
    <definedName name="tab_seznam_jmen_hypertext">'jmenný seznam'!$G$33:$G$656</definedName>
    <definedName name="tab_souhrn_info_o_klubu">souhrn!$D$5:$J$5</definedName>
    <definedName name="tab_souhrn_prihlasek">OFFSET(souhrn!$E$12,0,0,(25-COUNTBLANK(souhrn!$E$12:$E$36)),161)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3" l="1"/>
  <c r="V5" i="3"/>
  <c r="U5" i="3"/>
  <c r="T5" i="3"/>
  <c r="S5" i="3"/>
  <c r="R5" i="3"/>
  <c r="Q5" i="3"/>
  <c r="P5" i="3"/>
  <c r="G40" i="33"/>
  <c r="F40" i="33"/>
  <c r="B40" i="33"/>
  <c r="G39" i="33"/>
  <c r="I69" i="33" s="1"/>
  <c r="F39" i="33"/>
  <c r="B39" i="33"/>
  <c r="G38" i="33"/>
  <c r="F38" i="33"/>
  <c r="B38" i="33"/>
  <c r="G37" i="33"/>
  <c r="F37" i="33"/>
  <c r="B37" i="33"/>
  <c r="G36" i="33"/>
  <c r="I66" i="33" s="1"/>
  <c r="F36" i="33"/>
  <c r="B36" i="33"/>
  <c r="G35" i="33"/>
  <c r="F35" i="33"/>
  <c r="B35" i="33"/>
  <c r="G34" i="33"/>
  <c r="F34" i="33"/>
  <c r="B34" i="33"/>
  <c r="G33" i="33"/>
  <c r="F33" i="33"/>
  <c r="B33" i="33"/>
  <c r="G32" i="33"/>
  <c r="F32" i="33"/>
  <c r="B32" i="33"/>
  <c r="G31" i="33"/>
  <c r="I61" i="33" s="1"/>
  <c r="F31" i="33"/>
  <c r="B31" i="33"/>
  <c r="G30" i="33"/>
  <c r="I60" i="33" s="1"/>
  <c r="F30" i="33"/>
  <c r="B30" i="33"/>
  <c r="G29" i="33"/>
  <c r="F29" i="33"/>
  <c r="B29" i="33"/>
  <c r="G28" i="33"/>
  <c r="F28" i="33"/>
  <c r="B28" i="33"/>
  <c r="G27" i="33"/>
  <c r="F27" i="33"/>
  <c r="B27" i="33"/>
  <c r="G26" i="33"/>
  <c r="F26" i="33"/>
  <c r="B26" i="33"/>
  <c r="G25" i="33"/>
  <c r="F25" i="33"/>
  <c r="B25" i="33"/>
  <c r="G24" i="33"/>
  <c r="I54" i="33" s="1"/>
  <c r="F24" i="33"/>
  <c r="B24" i="33"/>
  <c r="G23" i="33"/>
  <c r="F23" i="33"/>
  <c r="B23" i="33"/>
  <c r="G22" i="33"/>
  <c r="I52" i="33" s="1"/>
  <c r="F22" i="33"/>
  <c r="B22" i="33"/>
  <c r="G21" i="33"/>
  <c r="I51" i="33" s="1"/>
  <c r="F21" i="33"/>
  <c r="B21" i="33"/>
  <c r="G20" i="33"/>
  <c r="F20" i="33"/>
  <c r="B20" i="33"/>
  <c r="G19" i="33"/>
  <c r="F19" i="33"/>
  <c r="B19" i="33"/>
  <c r="G18" i="33"/>
  <c r="F18" i="33"/>
  <c r="B18" i="33"/>
  <c r="G17" i="33"/>
  <c r="I47" i="33" s="1"/>
  <c r="F17" i="33"/>
  <c r="B17" i="33"/>
  <c r="G16" i="33"/>
  <c r="F16" i="33"/>
  <c r="B16" i="33"/>
  <c r="G15" i="33"/>
  <c r="G14" i="33"/>
  <c r="E10" i="33"/>
  <c r="E9" i="33"/>
  <c r="E6" i="33"/>
  <c r="E5" i="33"/>
  <c r="E4" i="33"/>
  <c r="G40" i="32"/>
  <c r="F40" i="32"/>
  <c r="B40" i="32"/>
  <c r="G39" i="32"/>
  <c r="F39" i="32"/>
  <c r="B39" i="32"/>
  <c r="G38" i="32"/>
  <c r="F38" i="32"/>
  <c r="B38" i="32"/>
  <c r="G37" i="32"/>
  <c r="F37" i="32"/>
  <c r="B37" i="32"/>
  <c r="G36" i="32"/>
  <c r="I66" i="32" s="1"/>
  <c r="F36" i="32"/>
  <c r="B36" i="32"/>
  <c r="G35" i="32"/>
  <c r="F35" i="32"/>
  <c r="B35" i="32"/>
  <c r="G34" i="32"/>
  <c r="I64" i="32" s="1"/>
  <c r="F34" i="32"/>
  <c r="B34" i="32"/>
  <c r="G33" i="32"/>
  <c r="F33" i="32"/>
  <c r="B33" i="32"/>
  <c r="G32" i="32"/>
  <c r="F32" i="32"/>
  <c r="B32" i="32"/>
  <c r="G31" i="32"/>
  <c r="I61" i="32" s="1"/>
  <c r="F31" i="32"/>
  <c r="B31" i="32"/>
  <c r="G30" i="32"/>
  <c r="F30" i="32"/>
  <c r="B30" i="32"/>
  <c r="G29" i="32"/>
  <c r="F29" i="32"/>
  <c r="B29" i="32"/>
  <c r="G28" i="32"/>
  <c r="F28" i="32"/>
  <c r="B28" i="32"/>
  <c r="G27" i="32"/>
  <c r="I57" i="32" s="1"/>
  <c r="F27" i="32"/>
  <c r="B27" i="32"/>
  <c r="G26" i="32"/>
  <c r="F26" i="32"/>
  <c r="B26" i="32"/>
  <c r="G25" i="32"/>
  <c r="F25" i="32"/>
  <c r="B25" i="32"/>
  <c r="G24" i="32"/>
  <c r="F24" i="32"/>
  <c r="B24" i="32"/>
  <c r="G23" i="32"/>
  <c r="I53" i="32" s="1"/>
  <c r="F23" i="32"/>
  <c r="B23" i="32"/>
  <c r="G22" i="32"/>
  <c r="I52" i="32" s="1"/>
  <c r="F22" i="32"/>
  <c r="B22" i="32"/>
  <c r="G21" i="32"/>
  <c r="F21" i="32"/>
  <c r="B21" i="32"/>
  <c r="G20" i="32"/>
  <c r="F20" i="32"/>
  <c r="B20" i="32"/>
  <c r="G19" i="32"/>
  <c r="F19" i="32"/>
  <c r="B19" i="32"/>
  <c r="G18" i="32"/>
  <c r="I48" i="32" s="1"/>
  <c r="F18" i="32"/>
  <c r="B18" i="32"/>
  <c r="G17" i="32"/>
  <c r="I47" i="32" s="1"/>
  <c r="F17" i="32"/>
  <c r="B17" i="32"/>
  <c r="G16" i="32"/>
  <c r="F16" i="32"/>
  <c r="B16" i="32"/>
  <c r="G15" i="32"/>
  <c r="G14" i="32"/>
  <c r="B12" i="32"/>
  <c r="E10" i="32"/>
  <c r="E9" i="32"/>
  <c r="E6" i="32"/>
  <c r="E5" i="32"/>
  <c r="E4" i="32"/>
  <c r="G40" i="31"/>
  <c r="F40" i="31"/>
  <c r="B40" i="31"/>
  <c r="G39" i="31"/>
  <c r="F39" i="31"/>
  <c r="B39" i="31"/>
  <c r="G38" i="31"/>
  <c r="F38" i="31"/>
  <c r="B38" i="31"/>
  <c r="G37" i="31"/>
  <c r="I67" i="31" s="1"/>
  <c r="F37" i="31"/>
  <c r="B37" i="31"/>
  <c r="G36" i="31"/>
  <c r="I66" i="31" s="1"/>
  <c r="F36" i="31"/>
  <c r="B36" i="31"/>
  <c r="G35" i="31"/>
  <c r="F35" i="31"/>
  <c r="B35" i="31"/>
  <c r="G34" i="31"/>
  <c r="F34" i="31"/>
  <c r="B34" i="31"/>
  <c r="G33" i="31"/>
  <c r="F33" i="31"/>
  <c r="B33" i="31"/>
  <c r="G32" i="31"/>
  <c r="I62" i="31" s="1"/>
  <c r="F32" i="31"/>
  <c r="B32" i="31"/>
  <c r="G31" i="31"/>
  <c r="I61" i="31" s="1"/>
  <c r="F31" i="31"/>
  <c r="B31" i="31"/>
  <c r="G30" i="31"/>
  <c r="F30" i="31"/>
  <c r="B30" i="31"/>
  <c r="G29" i="31"/>
  <c r="F29" i="31"/>
  <c r="B29" i="31"/>
  <c r="G28" i="31"/>
  <c r="F28" i="31"/>
  <c r="B28" i="31"/>
  <c r="G27" i="31"/>
  <c r="I57" i="31" s="1"/>
  <c r="F27" i="31"/>
  <c r="B27" i="31"/>
  <c r="G26" i="31"/>
  <c r="F26" i="31"/>
  <c r="B26" i="31"/>
  <c r="G25" i="31"/>
  <c r="F25" i="31"/>
  <c r="B25" i="31"/>
  <c r="G24" i="31"/>
  <c r="I54" i="31" s="1"/>
  <c r="F24" i="31"/>
  <c r="B24" i="31"/>
  <c r="G23" i="31"/>
  <c r="I53" i="31" s="1"/>
  <c r="F23" i="31"/>
  <c r="B23" i="31"/>
  <c r="G22" i="31"/>
  <c r="I52" i="31" s="1"/>
  <c r="F22" i="31"/>
  <c r="B22" i="31"/>
  <c r="G21" i="31"/>
  <c r="F21" i="31"/>
  <c r="B21" i="31"/>
  <c r="G20" i="31"/>
  <c r="I50" i="31" s="1"/>
  <c r="F20" i="31"/>
  <c r="B20" i="31"/>
  <c r="G19" i="31"/>
  <c r="I49" i="31" s="1"/>
  <c r="F19" i="31"/>
  <c r="B19" i="31"/>
  <c r="G18" i="31"/>
  <c r="F18" i="31"/>
  <c r="B18" i="31"/>
  <c r="G17" i="31"/>
  <c r="I47" i="31" s="1"/>
  <c r="F17" i="31"/>
  <c r="B17" i="31"/>
  <c r="G16" i="31"/>
  <c r="F16" i="31"/>
  <c r="B16" i="31"/>
  <c r="G15" i="31"/>
  <c r="G14" i="31"/>
  <c r="E10" i="31"/>
  <c r="E9" i="31"/>
  <c r="E6" i="31"/>
  <c r="E5" i="31"/>
  <c r="E4" i="31"/>
  <c r="I9" i="31" s="1"/>
  <c r="I12" i="31" s="1"/>
  <c r="G40" i="30"/>
  <c r="F40" i="30"/>
  <c r="B40" i="30"/>
  <c r="G39" i="30"/>
  <c r="F39" i="30"/>
  <c r="B39" i="30"/>
  <c r="G38" i="30"/>
  <c r="F38" i="30"/>
  <c r="B38" i="30"/>
  <c r="G37" i="30"/>
  <c r="I67" i="30" s="1"/>
  <c r="F37" i="30"/>
  <c r="B37" i="30"/>
  <c r="G36" i="30"/>
  <c r="I66" i="30" s="1"/>
  <c r="F36" i="30"/>
  <c r="B36" i="30"/>
  <c r="G35" i="30"/>
  <c r="F35" i="30"/>
  <c r="B35" i="30"/>
  <c r="G34" i="30"/>
  <c r="I64" i="30" s="1"/>
  <c r="F34" i="30"/>
  <c r="B34" i="30"/>
  <c r="G33" i="30"/>
  <c r="I63" i="30" s="1"/>
  <c r="F33" i="30"/>
  <c r="B33" i="30"/>
  <c r="G32" i="30"/>
  <c r="I62" i="30" s="1"/>
  <c r="F32" i="30"/>
  <c r="B32" i="30"/>
  <c r="G31" i="30"/>
  <c r="I61" i="30" s="1"/>
  <c r="F31" i="30"/>
  <c r="B31" i="30"/>
  <c r="G30" i="30"/>
  <c r="F30" i="30"/>
  <c r="B30" i="30"/>
  <c r="G29" i="30"/>
  <c r="F29" i="30"/>
  <c r="B29" i="30"/>
  <c r="G28" i="30"/>
  <c r="I58" i="30" s="1"/>
  <c r="F28" i="30"/>
  <c r="B28" i="30"/>
  <c r="G27" i="30"/>
  <c r="I57" i="30" s="1"/>
  <c r="F27" i="30"/>
  <c r="B27" i="30"/>
  <c r="G26" i="30"/>
  <c r="F26" i="30"/>
  <c r="B26" i="30"/>
  <c r="G25" i="30"/>
  <c r="F25" i="30"/>
  <c r="B25" i="30"/>
  <c r="G24" i="30"/>
  <c r="I54" i="30" s="1"/>
  <c r="F24" i="30"/>
  <c r="B24" i="30"/>
  <c r="G23" i="30"/>
  <c r="I53" i="30" s="1"/>
  <c r="F23" i="30"/>
  <c r="B23" i="30"/>
  <c r="G22" i="30"/>
  <c r="I52" i="30" s="1"/>
  <c r="F22" i="30"/>
  <c r="B22" i="30"/>
  <c r="G21" i="30"/>
  <c r="F21" i="30"/>
  <c r="B21" i="30"/>
  <c r="G20" i="30"/>
  <c r="F20" i="30"/>
  <c r="B20" i="30"/>
  <c r="G19" i="30"/>
  <c r="F19" i="30"/>
  <c r="B19" i="30"/>
  <c r="G18" i="30"/>
  <c r="F18" i="30"/>
  <c r="B18" i="30"/>
  <c r="G17" i="30"/>
  <c r="I47" i="30" s="1"/>
  <c r="F17" i="30"/>
  <c r="B17" i="30"/>
  <c r="G16" i="30"/>
  <c r="F16" i="30"/>
  <c r="B16" i="30"/>
  <c r="G15" i="30"/>
  <c r="G14" i="30"/>
  <c r="E10" i="30"/>
  <c r="E9" i="30"/>
  <c r="E6" i="30"/>
  <c r="E5" i="30"/>
  <c r="E4" i="30"/>
  <c r="G40" i="29"/>
  <c r="F40" i="29"/>
  <c r="B40" i="29"/>
  <c r="G39" i="29"/>
  <c r="I69" i="29" s="1"/>
  <c r="F39" i="29"/>
  <c r="B39" i="29"/>
  <c r="G38" i="29"/>
  <c r="I68" i="29" s="1"/>
  <c r="F38" i="29"/>
  <c r="B38" i="29"/>
  <c r="G37" i="29"/>
  <c r="I67" i="29" s="1"/>
  <c r="F37" i="29"/>
  <c r="B37" i="29"/>
  <c r="G36" i="29"/>
  <c r="F36" i="29"/>
  <c r="B36" i="29"/>
  <c r="G35" i="29"/>
  <c r="F35" i="29"/>
  <c r="B35" i="29"/>
  <c r="G34" i="29"/>
  <c r="F34" i="29"/>
  <c r="B34" i="29"/>
  <c r="G33" i="29"/>
  <c r="I63" i="29" s="1"/>
  <c r="F33" i="29"/>
  <c r="B33" i="29"/>
  <c r="G32" i="29"/>
  <c r="F32" i="29"/>
  <c r="B32" i="29"/>
  <c r="G31" i="29"/>
  <c r="I61" i="29" s="1"/>
  <c r="F31" i="29"/>
  <c r="B31" i="29"/>
  <c r="G30" i="29"/>
  <c r="F30" i="29"/>
  <c r="B30" i="29"/>
  <c r="G29" i="29"/>
  <c r="F29" i="29"/>
  <c r="B29" i="29"/>
  <c r="G28" i="29"/>
  <c r="I58" i="29" s="1"/>
  <c r="F28" i="29"/>
  <c r="B28" i="29"/>
  <c r="G27" i="29"/>
  <c r="I57" i="29" s="1"/>
  <c r="F27" i="29"/>
  <c r="B27" i="29"/>
  <c r="G26" i="29"/>
  <c r="F26" i="29"/>
  <c r="B26" i="29"/>
  <c r="G25" i="29"/>
  <c r="F25" i="29"/>
  <c r="B25" i="29"/>
  <c r="G24" i="29"/>
  <c r="F24" i="29"/>
  <c r="B24" i="29"/>
  <c r="G23" i="29"/>
  <c r="F23" i="29"/>
  <c r="B23" i="29"/>
  <c r="G22" i="29"/>
  <c r="I52" i="29" s="1"/>
  <c r="F22" i="29"/>
  <c r="B22" i="29"/>
  <c r="G21" i="29"/>
  <c r="F21" i="29"/>
  <c r="B21" i="29"/>
  <c r="G20" i="29"/>
  <c r="F20" i="29"/>
  <c r="B20" i="29"/>
  <c r="G19" i="29"/>
  <c r="I49" i="29" s="1"/>
  <c r="F19" i="29"/>
  <c r="B19" i="29"/>
  <c r="G18" i="29"/>
  <c r="I48" i="29" s="1"/>
  <c r="F18" i="29"/>
  <c r="B18" i="29"/>
  <c r="G17" i="29"/>
  <c r="I47" i="29" s="1"/>
  <c r="F17" i="29"/>
  <c r="B17" i="29"/>
  <c r="G16" i="29"/>
  <c r="I46" i="29" s="1"/>
  <c r="F16" i="29"/>
  <c r="B16" i="29"/>
  <c r="G15" i="29"/>
  <c r="G14" i="29"/>
  <c r="B12" i="29"/>
  <c r="E10" i="29"/>
  <c r="E9" i="29"/>
  <c r="E6" i="29"/>
  <c r="E5" i="29"/>
  <c r="E4" i="29"/>
  <c r="G40" i="28"/>
  <c r="F40" i="28"/>
  <c r="B40" i="28"/>
  <c r="G39" i="28"/>
  <c r="F39" i="28"/>
  <c r="B39" i="28"/>
  <c r="G38" i="28"/>
  <c r="F38" i="28"/>
  <c r="B38" i="28"/>
  <c r="G37" i="28"/>
  <c r="F37" i="28"/>
  <c r="B37" i="28"/>
  <c r="G36" i="28"/>
  <c r="I66" i="28" s="1"/>
  <c r="F36" i="28"/>
  <c r="B36" i="28"/>
  <c r="G35" i="28"/>
  <c r="F35" i="28"/>
  <c r="B35" i="28"/>
  <c r="G34" i="28"/>
  <c r="F34" i="28"/>
  <c r="B34" i="28"/>
  <c r="G33" i="28"/>
  <c r="F33" i="28"/>
  <c r="B33" i="28"/>
  <c r="G32" i="28"/>
  <c r="I62" i="28" s="1"/>
  <c r="F32" i="28"/>
  <c r="B32" i="28"/>
  <c r="G31" i="28"/>
  <c r="I61" i="28" s="1"/>
  <c r="F31" i="28"/>
  <c r="B31" i="28"/>
  <c r="G30" i="28"/>
  <c r="F30" i="28"/>
  <c r="B30" i="28"/>
  <c r="G29" i="28"/>
  <c r="F29" i="28"/>
  <c r="B29" i="28"/>
  <c r="G28" i="28"/>
  <c r="F28" i="28"/>
  <c r="B28" i="28"/>
  <c r="G27" i="28"/>
  <c r="I57" i="28" s="1"/>
  <c r="F27" i="28"/>
  <c r="B27" i="28"/>
  <c r="G26" i="28"/>
  <c r="F26" i="28"/>
  <c r="B26" i="28"/>
  <c r="G25" i="28"/>
  <c r="F25" i="28"/>
  <c r="B25" i="28"/>
  <c r="G24" i="28"/>
  <c r="I54" i="28" s="1"/>
  <c r="F24" i="28"/>
  <c r="B24" i="28"/>
  <c r="G23" i="28"/>
  <c r="F23" i="28"/>
  <c r="B23" i="28"/>
  <c r="G22" i="28"/>
  <c r="I52" i="28" s="1"/>
  <c r="F22" i="28"/>
  <c r="B22" i="28"/>
  <c r="G21" i="28"/>
  <c r="F21" i="28"/>
  <c r="B21" i="28"/>
  <c r="G20" i="28"/>
  <c r="F20" i="28"/>
  <c r="B20" i="28"/>
  <c r="G19" i="28"/>
  <c r="F19" i="28"/>
  <c r="B19" i="28"/>
  <c r="G18" i="28"/>
  <c r="F18" i="28"/>
  <c r="B18" i="28"/>
  <c r="G17" i="28"/>
  <c r="I47" i="28" s="1"/>
  <c r="F17" i="28"/>
  <c r="B17" i="28"/>
  <c r="G16" i="28"/>
  <c r="F16" i="28"/>
  <c r="B16" i="28"/>
  <c r="G15" i="28"/>
  <c r="G14" i="28"/>
  <c r="E10" i="28"/>
  <c r="E9" i="28"/>
  <c r="E6" i="28"/>
  <c r="E5" i="28"/>
  <c r="E4" i="28"/>
  <c r="I9" i="28" s="1"/>
  <c r="I12" i="28" s="1"/>
  <c r="G40" i="27"/>
  <c r="F40" i="27"/>
  <c r="B40" i="27"/>
  <c r="G39" i="27"/>
  <c r="F39" i="27"/>
  <c r="B39" i="27"/>
  <c r="G38" i="27"/>
  <c r="F38" i="27"/>
  <c r="B38" i="27"/>
  <c r="G37" i="27"/>
  <c r="F37" i="27"/>
  <c r="B37" i="27"/>
  <c r="G36" i="27"/>
  <c r="I66" i="27" s="1"/>
  <c r="F36" i="27"/>
  <c r="B36" i="27"/>
  <c r="G35" i="27"/>
  <c r="F35" i="27"/>
  <c r="B35" i="27"/>
  <c r="G34" i="27"/>
  <c r="F34" i="27"/>
  <c r="B34" i="27"/>
  <c r="G33" i="27"/>
  <c r="F33" i="27"/>
  <c r="B33" i="27"/>
  <c r="G32" i="27"/>
  <c r="I62" i="27" s="1"/>
  <c r="F32" i="27"/>
  <c r="B32" i="27"/>
  <c r="G31" i="27"/>
  <c r="I61" i="27" s="1"/>
  <c r="F31" i="27"/>
  <c r="B31" i="27"/>
  <c r="G30" i="27"/>
  <c r="F30" i="27"/>
  <c r="B30" i="27"/>
  <c r="G29" i="27"/>
  <c r="F29" i="27"/>
  <c r="B29" i="27"/>
  <c r="G28" i="27"/>
  <c r="I58" i="27" s="1"/>
  <c r="F28" i="27"/>
  <c r="B28" i="27"/>
  <c r="G27" i="27"/>
  <c r="I57" i="27" s="1"/>
  <c r="F27" i="27"/>
  <c r="B27" i="27"/>
  <c r="G26" i="27"/>
  <c r="F26" i="27"/>
  <c r="B26" i="27"/>
  <c r="G25" i="27"/>
  <c r="F25" i="27"/>
  <c r="B25" i="27"/>
  <c r="G24" i="27"/>
  <c r="I54" i="27" s="1"/>
  <c r="F24" i="27"/>
  <c r="B24" i="27"/>
  <c r="G23" i="27"/>
  <c r="I53" i="27" s="1"/>
  <c r="F23" i="27"/>
  <c r="B23" i="27"/>
  <c r="G22" i="27"/>
  <c r="I52" i="27" s="1"/>
  <c r="F22" i="27"/>
  <c r="B22" i="27"/>
  <c r="G21" i="27"/>
  <c r="F21" i="27"/>
  <c r="B21" i="27"/>
  <c r="G20" i="27"/>
  <c r="I50" i="27" s="1"/>
  <c r="F20" i="27"/>
  <c r="B20" i="27"/>
  <c r="G19" i="27"/>
  <c r="F19" i="27"/>
  <c r="B19" i="27"/>
  <c r="G18" i="27"/>
  <c r="I48" i="27" s="1"/>
  <c r="F18" i="27"/>
  <c r="B18" i="27"/>
  <c r="G17" i="27"/>
  <c r="I47" i="27" s="1"/>
  <c r="F17" i="27"/>
  <c r="B17" i="27"/>
  <c r="G16" i="27"/>
  <c r="F16" i="27"/>
  <c r="B16" i="27"/>
  <c r="G15" i="27"/>
  <c r="G14" i="27"/>
  <c r="E10" i="27"/>
  <c r="E9" i="27"/>
  <c r="E6" i="27"/>
  <c r="E5" i="27"/>
  <c r="E4" i="27"/>
  <c r="G40" i="26"/>
  <c r="F40" i="26"/>
  <c r="B40" i="26"/>
  <c r="G39" i="26"/>
  <c r="F39" i="26"/>
  <c r="B39" i="26"/>
  <c r="G38" i="26"/>
  <c r="I68" i="26" s="1"/>
  <c r="F38" i="26"/>
  <c r="B38" i="26"/>
  <c r="G37" i="26"/>
  <c r="I67" i="26" s="1"/>
  <c r="F37" i="26"/>
  <c r="B37" i="26"/>
  <c r="G36" i="26"/>
  <c r="I66" i="26" s="1"/>
  <c r="F36" i="26"/>
  <c r="B36" i="26"/>
  <c r="G35" i="26"/>
  <c r="I65" i="26" s="1"/>
  <c r="F35" i="26"/>
  <c r="B35" i="26"/>
  <c r="G34" i="26"/>
  <c r="F34" i="26"/>
  <c r="B34" i="26"/>
  <c r="G33" i="26"/>
  <c r="I63" i="26" s="1"/>
  <c r="F33" i="26"/>
  <c r="B33" i="26"/>
  <c r="G32" i="26"/>
  <c r="I62" i="26" s="1"/>
  <c r="F32" i="26"/>
  <c r="B32" i="26"/>
  <c r="G31" i="26"/>
  <c r="I61" i="26" s="1"/>
  <c r="F31" i="26"/>
  <c r="B31" i="26"/>
  <c r="G30" i="26"/>
  <c r="F30" i="26"/>
  <c r="B30" i="26"/>
  <c r="G29" i="26"/>
  <c r="I59" i="26" s="1"/>
  <c r="F29" i="26"/>
  <c r="B29" i="26"/>
  <c r="G28" i="26"/>
  <c r="I58" i="26" s="1"/>
  <c r="F28" i="26"/>
  <c r="B28" i="26"/>
  <c r="G27" i="26"/>
  <c r="I57" i="26" s="1"/>
  <c r="F27" i="26"/>
  <c r="B27" i="26"/>
  <c r="G26" i="26"/>
  <c r="F26" i="26"/>
  <c r="B26" i="26"/>
  <c r="G25" i="26"/>
  <c r="I55" i="26" s="1"/>
  <c r="F25" i="26"/>
  <c r="B25" i="26"/>
  <c r="G24" i="26"/>
  <c r="F24" i="26"/>
  <c r="B24" i="26"/>
  <c r="G23" i="26"/>
  <c r="F23" i="26"/>
  <c r="B23" i="26"/>
  <c r="G22" i="26"/>
  <c r="F22" i="26"/>
  <c r="B22" i="26"/>
  <c r="G21" i="26"/>
  <c r="I51" i="26" s="1"/>
  <c r="F21" i="26"/>
  <c r="B21" i="26"/>
  <c r="G20" i="26"/>
  <c r="F20" i="26"/>
  <c r="B20" i="26"/>
  <c r="G19" i="26"/>
  <c r="I49" i="26" s="1"/>
  <c r="F19" i="26"/>
  <c r="B19" i="26"/>
  <c r="G18" i="26"/>
  <c r="I48" i="26" s="1"/>
  <c r="F18" i="26"/>
  <c r="B18" i="26"/>
  <c r="G17" i="26"/>
  <c r="I47" i="26" s="1"/>
  <c r="F17" i="26"/>
  <c r="B17" i="26"/>
  <c r="G16" i="26"/>
  <c r="F16" i="26"/>
  <c r="B16" i="26"/>
  <c r="G15" i="26"/>
  <c r="G14" i="26"/>
  <c r="E10" i="26"/>
  <c r="E9" i="26"/>
  <c r="E6" i="26"/>
  <c r="E5" i="26"/>
  <c r="E4" i="26"/>
  <c r="G40" i="25"/>
  <c r="F40" i="25"/>
  <c r="B40" i="25"/>
  <c r="G39" i="25"/>
  <c r="F39" i="25"/>
  <c r="B39" i="25"/>
  <c r="G38" i="25"/>
  <c r="F38" i="25"/>
  <c r="B38" i="25"/>
  <c r="G37" i="25"/>
  <c r="F37" i="25"/>
  <c r="B37" i="25"/>
  <c r="G36" i="25"/>
  <c r="I66" i="25" s="1"/>
  <c r="F36" i="25"/>
  <c r="B36" i="25"/>
  <c r="G35" i="25"/>
  <c r="F35" i="25"/>
  <c r="B35" i="25"/>
  <c r="G34" i="25"/>
  <c r="F34" i="25"/>
  <c r="B34" i="25"/>
  <c r="G33" i="25"/>
  <c r="F33" i="25"/>
  <c r="B33" i="25"/>
  <c r="G32" i="25"/>
  <c r="I62" i="25" s="1"/>
  <c r="F32" i="25"/>
  <c r="B32" i="25"/>
  <c r="G31" i="25"/>
  <c r="I61" i="25" s="1"/>
  <c r="F31" i="25"/>
  <c r="B31" i="25"/>
  <c r="G30" i="25"/>
  <c r="I60" i="25" s="1"/>
  <c r="F30" i="25"/>
  <c r="B30" i="25"/>
  <c r="G29" i="25"/>
  <c r="F29" i="25"/>
  <c r="B29" i="25"/>
  <c r="G28" i="25"/>
  <c r="I58" i="25" s="1"/>
  <c r="F28" i="25"/>
  <c r="B28" i="25"/>
  <c r="G27" i="25"/>
  <c r="I57" i="25" s="1"/>
  <c r="F27" i="25"/>
  <c r="B27" i="25"/>
  <c r="G26" i="25"/>
  <c r="F26" i="25"/>
  <c r="B26" i="25"/>
  <c r="G25" i="25"/>
  <c r="F25" i="25"/>
  <c r="B25" i="25"/>
  <c r="G24" i="25"/>
  <c r="F24" i="25"/>
  <c r="B24" i="25"/>
  <c r="G23" i="25"/>
  <c r="F23" i="25"/>
  <c r="B23" i="25"/>
  <c r="G22" i="25"/>
  <c r="I52" i="25" s="1"/>
  <c r="F22" i="25"/>
  <c r="B22" i="25"/>
  <c r="G21" i="25"/>
  <c r="F21" i="25"/>
  <c r="B21" i="25"/>
  <c r="G20" i="25"/>
  <c r="F20" i="25"/>
  <c r="B20" i="25"/>
  <c r="G19" i="25"/>
  <c r="F19" i="25"/>
  <c r="B19" i="25"/>
  <c r="G18" i="25"/>
  <c r="I48" i="25" s="1"/>
  <c r="F18" i="25"/>
  <c r="B18" i="25"/>
  <c r="G17" i="25"/>
  <c r="I47" i="25" s="1"/>
  <c r="F17" i="25"/>
  <c r="B17" i="25"/>
  <c r="G16" i="25"/>
  <c r="F16" i="25"/>
  <c r="B16" i="25"/>
  <c r="G15" i="25"/>
  <c r="G14" i="25"/>
  <c r="B12" i="25"/>
  <c r="E10" i="25"/>
  <c r="E9" i="25"/>
  <c r="E6" i="25"/>
  <c r="E5" i="25"/>
  <c r="E4" i="25"/>
  <c r="G40" i="24"/>
  <c r="F40" i="24"/>
  <c r="B40" i="24"/>
  <c r="G39" i="24"/>
  <c r="I69" i="24" s="1"/>
  <c r="F39" i="24"/>
  <c r="B39" i="24"/>
  <c r="G38" i="24"/>
  <c r="F38" i="24"/>
  <c r="B38" i="24"/>
  <c r="G37" i="24"/>
  <c r="F37" i="24"/>
  <c r="B37" i="24"/>
  <c r="G36" i="24"/>
  <c r="F36" i="24"/>
  <c r="B36" i="24"/>
  <c r="G35" i="24"/>
  <c r="F35" i="24"/>
  <c r="B35" i="24"/>
  <c r="G34" i="24"/>
  <c r="F34" i="24"/>
  <c r="B34" i="24"/>
  <c r="G33" i="24"/>
  <c r="I63" i="24" s="1"/>
  <c r="F33" i="24"/>
  <c r="B33" i="24"/>
  <c r="G32" i="24"/>
  <c r="I62" i="24" s="1"/>
  <c r="F32" i="24"/>
  <c r="B32" i="24"/>
  <c r="G31" i="24"/>
  <c r="I61" i="24" s="1"/>
  <c r="F31" i="24"/>
  <c r="B31" i="24"/>
  <c r="G30" i="24"/>
  <c r="I60" i="24" s="1"/>
  <c r="F30" i="24"/>
  <c r="B30" i="24"/>
  <c r="G29" i="24"/>
  <c r="F29" i="24"/>
  <c r="B29" i="24"/>
  <c r="G28" i="24"/>
  <c r="I58" i="24" s="1"/>
  <c r="F28" i="24"/>
  <c r="B28" i="24"/>
  <c r="G27" i="24"/>
  <c r="I57" i="24" s="1"/>
  <c r="F27" i="24"/>
  <c r="B27" i="24"/>
  <c r="G26" i="24"/>
  <c r="F26" i="24"/>
  <c r="B26" i="24"/>
  <c r="G25" i="24"/>
  <c r="I55" i="24" s="1"/>
  <c r="F25" i="24"/>
  <c r="B25" i="24"/>
  <c r="G24" i="24"/>
  <c r="F24" i="24"/>
  <c r="B24" i="24"/>
  <c r="G23" i="24"/>
  <c r="I53" i="24" s="1"/>
  <c r="F23" i="24"/>
  <c r="B23" i="24"/>
  <c r="G22" i="24"/>
  <c r="F22" i="24"/>
  <c r="B22" i="24"/>
  <c r="G21" i="24"/>
  <c r="F21" i="24"/>
  <c r="B21" i="24"/>
  <c r="G20" i="24"/>
  <c r="F20" i="24"/>
  <c r="B20" i="24"/>
  <c r="G19" i="24"/>
  <c r="I49" i="24" s="1"/>
  <c r="F19" i="24"/>
  <c r="B19" i="24"/>
  <c r="G18" i="24"/>
  <c r="I48" i="24" s="1"/>
  <c r="F18" i="24"/>
  <c r="B18" i="24"/>
  <c r="G17" i="24"/>
  <c r="F17" i="24"/>
  <c r="B17" i="24"/>
  <c r="G16" i="24"/>
  <c r="I46" i="24" s="1"/>
  <c r="F16" i="24"/>
  <c r="B16" i="24"/>
  <c r="G15" i="24"/>
  <c r="G14" i="24"/>
  <c r="B12" i="24"/>
  <c r="E10" i="24"/>
  <c r="E9" i="24"/>
  <c r="E6" i="24"/>
  <c r="E5" i="24"/>
  <c r="E4" i="24"/>
  <c r="G40" i="23"/>
  <c r="F40" i="23"/>
  <c r="B40" i="23"/>
  <c r="G39" i="23"/>
  <c r="F39" i="23"/>
  <c r="B39" i="23"/>
  <c r="G38" i="23"/>
  <c r="I68" i="23" s="1"/>
  <c r="F38" i="23"/>
  <c r="B38" i="23"/>
  <c r="G37" i="23"/>
  <c r="I67" i="23" s="1"/>
  <c r="F37" i="23"/>
  <c r="B37" i="23"/>
  <c r="G36" i="23"/>
  <c r="I66" i="23" s="1"/>
  <c r="F36" i="23"/>
  <c r="B36" i="23"/>
  <c r="G35" i="23"/>
  <c r="I65" i="23" s="1"/>
  <c r="F35" i="23"/>
  <c r="B35" i="23"/>
  <c r="G34" i="23"/>
  <c r="F34" i="23"/>
  <c r="B34" i="23"/>
  <c r="G33" i="23"/>
  <c r="F33" i="23"/>
  <c r="B33" i="23"/>
  <c r="G32" i="23"/>
  <c r="F32" i="23"/>
  <c r="B32" i="23"/>
  <c r="G31" i="23"/>
  <c r="F31" i="23"/>
  <c r="B31" i="23"/>
  <c r="G30" i="23"/>
  <c r="F30" i="23"/>
  <c r="B30" i="23"/>
  <c r="G29" i="23"/>
  <c r="F29" i="23"/>
  <c r="B29" i="23"/>
  <c r="G28" i="23"/>
  <c r="F28" i="23"/>
  <c r="B28" i="23"/>
  <c r="G27" i="23"/>
  <c r="F27" i="23"/>
  <c r="B27" i="23"/>
  <c r="G26" i="23"/>
  <c r="F26" i="23"/>
  <c r="B26" i="23"/>
  <c r="G25" i="23"/>
  <c r="F25" i="23"/>
  <c r="B25" i="23"/>
  <c r="G24" i="23"/>
  <c r="F24" i="23"/>
  <c r="B24" i="23"/>
  <c r="G23" i="23"/>
  <c r="I53" i="23" s="1"/>
  <c r="F23" i="23"/>
  <c r="B23" i="23"/>
  <c r="G22" i="23"/>
  <c r="I52" i="23" s="1"/>
  <c r="F22" i="23"/>
  <c r="B22" i="23"/>
  <c r="G21" i="23"/>
  <c r="F21" i="23"/>
  <c r="B21" i="23"/>
  <c r="G20" i="23"/>
  <c r="F20" i="23"/>
  <c r="B20" i="23"/>
  <c r="G19" i="23"/>
  <c r="F19" i="23"/>
  <c r="B19" i="23"/>
  <c r="G18" i="23"/>
  <c r="F18" i="23"/>
  <c r="B18" i="23"/>
  <c r="G17" i="23"/>
  <c r="I47" i="23" s="1"/>
  <c r="F17" i="23"/>
  <c r="B17" i="23"/>
  <c r="G16" i="23"/>
  <c r="F16" i="23"/>
  <c r="B16" i="23"/>
  <c r="G15" i="23"/>
  <c r="G14" i="23"/>
  <c r="B12" i="23"/>
  <c r="E10" i="23"/>
  <c r="E9" i="23"/>
  <c r="E6" i="23"/>
  <c r="E5" i="23"/>
  <c r="E4" i="23"/>
  <c r="I9" i="23" s="1"/>
  <c r="I12" i="23" s="1"/>
  <c r="G40" i="22"/>
  <c r="F40" i="22"/>
  <c r="B40" i="22"/>
  <c r="G39" i="22"/>
  <c r="F39" i="22"/>
  <c r="B39" i="22"/>
  <c r="G38" i="22"/>
  <c r="I68" i="22" s="1"/>
  <c r="F38" i="22"/>
  <c r="B38" i="22"/>
  <c r="G37" i="22"/>
  <c r="F37" i="22"/>
  <c r="B37" i="22"/>
  <c r="G36" i="22"/>
  <c r="I66" i="22" s="1"/>
  <c r="F36" i="22"/>
  <c r="B36" i="22"/>
  <c r="G35" i="22"/>
  <c r="F35" i="22"/>
  <c r="B35" i="22"/>
  <c r="G34" i="22"/>
  <c r="I64" i="22" s="1"/>
  <c r="F34" i="22"/>
  <c r="B34" i="22"/>
  <c r="G33" i="22"/>
  <c r="F33" i="22"/>
  <c r="B33" i="22"/>
  <c r="G32" i="22"/>
  <c r="I62" i="22" s="1"/>
  <c r="F32" i="22"/>
  <c r="B32" i="22"/>
  <c r="G31" i="22"/>
  <c r="I61" i="22" s="1"/>
  <c r="F31" i="22"/>
  <c r="B31" i="22"/>
  <c r="G30" i="22"/>
  <c r="F30" i="22"/>
  <c r="B30" i="22"/>
  <c r="G29" i="22"/>
  <c r="F29" i="22"/>
  <c r="B29" i="22"/>
  <c r="G28" i="22"/>
  <c r="F28" i="22"/>
  <c r="B28" i="22"/>
  <c r="G27" i="22"/>
  <c r="I57" i="22" s="1"/>
  <c r="F27" i="22"/>
  <c r="B27" i="22"/>
  <c r="G26" i="22"/>
  <c r="F26" i="22"/>
  <c r="B26" i="22"/>
  <c r="G25" i="22"/>
  <c r="F25" i="22"/>
  <c r="B25" i="22"/>
  <c r="G24" i="22"/>
  <c r="F24" i="22"/>
  <c r="B24" i="22"/>
  <c r="G23" i="22"/>
  <c r="I53" i="22" s="1"/>
  <c r="F23" i="22"/>
  <c r="B23" i="22"/>
  <c r="G22" i="22"/>
  <c r="I52" i="22" s="1"/>
  <c r="F22" i="22"/>
  <c r="B22" i="22"/>
  <c r="G21" i="22"/>
  <c r="F21" i="22"/>
  <c r="B21" i="22"/>
  <c r="G20" i="22"/>
  <c r="I50" i="22" s="1"/>
  <c r="F20" i="22"/>
  <c r="B20" i="22"/>
  <c r="G19" i="22"/>
  <c r="F19" i="22"/>
  <c r="B19" i="22"/>
  <c r="G18" i="22"/>
  <c r="F18" i="22"/>
  <c r="B18" i="22"/>
  <c r="G17" i="22"/>
  <c r="I47" i="22" s="1"/>
  <c r="F17" i="22"/>
  <c r="B17" i="22"/>
  <c r="G16" i="22"/>
  <c r="F16" i="22"/>
  <c r="B16" i="22"/>
  <c r="G15" i="22"/>
  <c r="G14" i="22"/>
  <c r="B12" i="22"/>
  <c r="E10" i="22"/>
  <c r="E9" i="22"/>
  <c r="E6" i="22"/>
  <c r="E5" i="22"/>
  <c r="E4" i="22"/>
  <c r="I9" i="22" s="1"/>
  <c r="I12" i="22" s="1"/>
  <c r="G40" i="21"/>
  <c r="F40" i="21"/>
  <c r="B40" i="21"/>
  <c r="G39" i="21"/>
  <c r="F39" i="21"/>
  <c r="B39" i="21"/>
  <c r="G38" i="21"/>
  <c r="F38" i="21"/>
  <c r="B38" i="21"/>
  <c r="G37" i="21"/>
  <c r="I67" i="21" s="1"/>
  <c r="F37" i="21"/>
  <c r="B37" i="21"/>
  <c r="G36" i="21"/>
  <c r="F36" i="21"/>
  <c r="B36" i="21"/>
  <c r="G35" i="21"/>
  <c r="F35" i="21"/>
  <c r="B35" i="21"/>
  <c r="G34" i="21"/>
  <c r="I64" i="21" s="1"/>
  <c r="F34" i="21"/>
  <c r="B34" i="21"/>
  <c r="G33" i="21"/>
  <c r="I63" i="21" s="1"/>
  <c r="F33" i="21"/>
  <c r="B33" i="21"/>
  <c r="G32" i="21"/>
  <c r="I62" i="21" s="1"/>
  <c r="F32" i="21"/>
  <c r="B32" i="21"/>
  <c r="G31" i="21"/>
  <c r="I61" i="21" s="1"/>
  <c r="F31" i="21"/>
  <c r="B31" i="21"/>
  <c r="G30" i="21"/>
  <c r="F30" i="21"/>
  <c r="B30" i="21"/>
  <c r="G29" i="21"/>
  <c r="I59" i="21" s="1"/>
  <c r="F29" i="21"/>
  <c r="B29" i="21"/>
  <c r="G28" i="21"/>
  <c r="I58" i="21" s="1"/>
  <c r="F28" i="21"/>
  <c r="B28" i="21"/>
  <c r="G27" i="21"/>
  <c r="I57" i="21" s="1"/>
  <c r="F27" i="21"/>
  <c r="B27" i="21"/>
  <c r="G26" i="21"/>
  <c r="F26" i="21"/>
  <c r="B26" i="21"/>
  <c r="G25" i="21"/>
  <c r="I55" i="21" s="1"/>
  <c r="F25" i="21"/>
  <c r="B25" i="21"/>
  <c r="G24" i="21"/>
  <c r="F24" i="21"/>
  <c r="B24" i="21"/>
  <c r="G23" i="21"/>
  <c r="F23" i="21"/>
  <c r="B23" i="21"/>
  <c r="G22" i="21"/>
  <c r="F22" i="21"/>
  <c r="B22" i="21"/>
  <c r="G21" i="21"/>
  <c r="F21" i="21"/>
  <c r="B21" i="21"/>
  <c r="G20" i="21"/>
  <c r="I50" i="21" s="1"/>
  <c r="F20" i="21"/>
  <c r="B20" i="21"/>
  <c r="G19" i="21"/>
  <c r="I49" i="21" s="1"/>
  <c r="F19" i="21"/>
  <c r="B19" i="21"/>
  <c r="G18" i="21"/>
  <c r="I48" i="21" s="1"/>
  <c r="F18" i="21"/>
  <c r="B18" i="21"/>
  <c r="G17" i="21"/>
  <c r="I47" i="21" s="1"/>
  <c r="F17" i="21"/>
  <c r="B17" i="21"/>
  <c r="G16" i="21"/>
  <c r="F16" i="21"/>
  <c r="B16" i="21"/>
  <c r="G15" i="21"/>
  <c r="G14" i="21"/>
  <c r="B12" i="21"/>
  <c r="E10" i="21"/>
  <c r="E9" i="21"/>
  <c r="E6" i="21"/>
  <c r="E5" i="21"/>
  <c r="E4" i="21"/>
  <c r="G40" i="20"/>
  <c r="F40" i="20"/>
  <c r="B40" i="20"/>
  <c r="G39" i="20"/>
  <c r="I69" i="20" s="1"/>
  <c r="F39" i="20"/>
  <c r="B39" i="20"/>
  <c r="G38" i="20"/>
  <c r="F38" i="20"/>
  <c r="B38" i="20"/>
  <c r="G37" i="20"/>
  <c r="I67" i="20" s="1"/>
  <c r="F37" i="20"/>
  <c r="B37" i="20"/>
  <c r="G36" i="20"/>
  <c r="F36" i="20"/>
  <c r="B36" i="20"/>
  <c r="G35" i="20"/>
  <c r="F35" i="20"/>
  <c r="B35" i="20"/>
  <c r="G34" i="20"/>
  <c r="F34" i="20"/>
  <c r="B34" i="20"/>
  <c r="G33" i="20"/>
  <c r="F33" i="20"/>
  <c r="B33" i="20"/>
  <c r="G32" i="20"/>
  <c r="I62" i="20" s="1"/>
  <c r="F32" i="20"/>
  <c r="B32" i="20"/>
  <c r="G31" i="20"/>
  <c r="I61" i="20" s="1"/>
  <c r="F31" i="20"/>
  <c r="B31" i="20"/>
  <c r="G30" i="20"/>
  <c r="F30" i="20"/>
  <c r="B30" i="20"/>
  <c r="G29" i="20"/>
  <c r="F29" i="20"/>
  <c r="B29" i="20"/>
  <c r="G28" i="20"/>
  <c r="F28" i="20"/>
  <c r="B28" i="20"/>
  <c r="G27" i="20"/>
  <c r="I57" i="20" s="1"/>
  <c r="F27" i="20"/>
  <c r="B27" i="20"/>
  <c r="G26" i="20"/>
  <c r="F26" i="20"/>
  <c r="B26" i="20"/>
  <c r="G25" i="20"/>
  <c r="F25" i="20"/>
  <c r="B25" i="20"/>
  <c r="G24" i="20"/>
  <c r="F24" i="20"/>
  <c r="B24" i="20"/>
  <c r="G23" i="20"/>
  <c r="I53" i="20" s="1"/>
  <c r="F23" i="20"/>
  <c r="B23" i="20"/>
  <c r="G22" i="20"/>
  <c r="I52" i="20" s="1"/>
  <c r="F22" i="20"/>
  <c r="B22" i="20"/>
  <c r="G21" i="20"/>
  <c r="F21" i="20"/>
  <c r="B21" i="20"/>
  <c r="G20" i="20"/>
  <c r="F20" i="20"/>
  <c r="B20" i="20"/>
  <c r="G19" i="20"/>
  <c r="I49" i="20" s="1"/>
  <c r="F19" i="20"/>
  <c r="B19" i="20"/>
  <c r="G18" i="20"/>
  <c r="I48" i="20" s="1"/>
  <c r="F18" i="20"/>
  <c r="B18" i="20"/>
  <c r="G17" i="20"/>
  <c r="F17" i="20"/>
  <c r="B17" i="20"/>
  <c r="G16" i="20"/>
  <c r="F16" i="20"/>
  <c r="B16" i="20"/>
  <c r="G15" i="20"/>
  <c r="G14" i="20"/>
  <c r="B12" i="20"/>
  <c r="E10" i="20"/>
  <c r="E9" i="20"/>
  <c r="E6" i="20"/>
  <c r="E5" i="20"/>
  <c r="E4" i="20"/>
  <c r="G40" i="19"/>
  <c r="I70" i="19" s="1"/>
  <c r="F40" i="19"/>
  <c r="B40" i="19"/>
  <c r="G39" i="19"/>
  <c r="F39" i="19"/>
  <c r="B39" i="19"/>
  <c r="G38" i="19"/>
  <c r="I68" i="19" s="1"/>
  <c r="F38" i="19"/>
  <c r="B38" i="19"/>
  <c r="G37" i="19"/>
  <c r="I67" i="19" s="1"/>
  <c r="F37" i="19"/>
  <c r="B37" i="19"/>
  <c r="G36" i="19"/>
  <c r="I66" i="19" s="1"/>
  <c r="F36" i="19"/>
  <c r="B36" i="19"/>
  <c r="G35" i="19"/>
  <c r="F35" i="19"/>
  <c r="B35" i="19"/>
  <c r="G34" i="19"/>
  <c r="F34" i="19"/>
  <c r="B34" i="19"/>
  <c r="G33" i="19"/>
  <c r="F33" i="19"/>
  <c r="B33" i="19"/>
  <c r="G32" i="19"/>
  <c r="I62" i="19" s="1"/>
  <c r="F32" i="19"/>
  <c r="B32" i="19"/>
  <c r="G31" i="19"/>
  <c r="I61" i="19" s="1"/>
  <c r="F31" i="19"/>
  <c r="B31" i="19"/>
  <c r="G30" i="19"/>
  <c r="F30" i="19"/>
  <c r="B30" i="19"/>
  <c r="G29" i="19"/>
  <c r="F29" i="19"/>
  <c r="B29" i="19"/>
  <c r="G28" i="19"/>
  <c r="F28" i="19"/>
  <c r="B28" i="19"/>
  <c r="G27" i="19"/>
  <c r="F27" i="19"/>
  <c r="B27" i="19"/>
  <c r="G26" i="19"/>
  <c r="I56" i="19" s="1"/>
  <c r="F26" i="19"/>
  <c r="B26" i="19"/>
  <c r="G25" i="19"/>
  <c r="F25" i="19"/>
  <c r="B25" i="19"/>
  <c r="G24" i="19"/>
  <c r="F24" i="19"/>
  <c r="B24" i="19"/>
  <c r="G23" i="19"/>
  <c r="F23" i="19"/>
  <c r="B23" i="19"/>
  <c r="G22" i="19"/>
  <c r="I52" i="19" s="1"/>
  <c r="F22" i="19"/>
  <c r="B22" i="19"/>
  <c r="G21" i="19"/>
  <c r="F21" i="19"/>
  <c r="B21" i="19"/>
  <c r="G20" i="19"/>
  <c r="F20" i="19"/>
  <c r="B20" i="19"/>
  <c r="G19" i="19"/>
  <c r="I49" i="19" s="1"/>
  <c r="F19" i="19"/>
  <c r="B19" i="19"/>
  <c r="G18" i="19"/>
  <c r="I48" i="19" s="1"/>
  <c r="F18" i="19"/>
  <c r="B18" i="19"/>
  <c r="G17" i="19"/>
  <c r="I47" i="19" s="1"/>
  <c r="F17" i="19"/>
  <c r="B17" i="19"/>
  <c r="G16" i="19"/>
  <c r="F16" i="19"/>
  <c r="B16" i="19"/>
  <c r="G15" i="19"/>
  <c r="G14" i="19"/>
  <c r="B12" i="19"/>
  <c r="E10" i="19"/>
  <c r="E9" i="19"/>
  <c r="E7" i="19"/>
  <c r="E6" i="19"/>
  <c r="E5" i="19"/>
  <c r="E4" i="19"/>
  <c r="G40" i="18"/>
  <c r="F40" i="18"/>
  <c r="B40" i="18"/>
  <c r="G39" i="18"/>
  <c r="F39" i="18"/>
  <c r="B39" i="18"/>
  <c r="G38" i="18"/>
  <c r="F38" i="18"/>
  <c r="B38" i="18"/>
  <c r="G37" i="18"/>
  <c r="I67" i="18" s="1"/>
  <c r="F37" i="18"/>
  <c r="B37" i="18"/>
  <c r="G36" i="18"/>
  <c r="I66" i="18" s="1"/>
  <c r="F36" i="18"/>
  <c r="B36" i="18"/>
  <c r="G35" i="18"/>
  <c r="F35" i="18"/>
  <c r="B35" i="18"/>
  <c r="G34" i="18"/>
  <c r="I64" i="18" s="1"/>
  <c r="F34" i="18"/>
  <c r="B34" i="18"/>
  <c r="G33" i="18"/>
  <c r="F33" i="18"/>
  <c r="B33" i="18"/>
  <c r="G32" i="18"/>
  <c r="I62" i="18" s="1"/>
  <c r="F32" i="18"/>
  <c r="B32" i="18"/>
  <c r="G31" i="18"/>
  <c r="I61" i="18" s="1"/>
  <c r="F31" i="18"/>
  <c r="B31" i="18"/>
  <c r="G30" i="18"/>
  <c r="F30" i="18"/>
  <c r="B30" i="18"/>
  <c r="G29" i="18"/>
  <c r="F29" i="18"/>
  <c r="B29" i="18"/>
  <c r="G28" i="18"/>
  <c r="I58" i="18" s="1"/>
  <c r="F28" i="18"/>
  <c r="B28" i="18"/>
  <c r="G27" i="18"/>
  <c r="I57" i="18" s="1"/>
  <c r="F27" i="18"/>
  <c r="B27" i="18"/>
  <c r="G26" i="18"/>
  <c r="F26" i="18"/>
  <c r="B26" i="18"/>
  <c r="G25" i="18"/>
  <c r="F25" i="18"/>
  <c r="B25" i="18"/>
  <c r="G24" i="18"/>
  <c r="I54" i="18" s="1"/>
  <c r="F24" i="18"/>
  <c r="B24" i="18"/>
  <c r="G23" i="18"/>
  <c r="I53" i="18" s="1"/>
  <c r="F23" i="18"/>
  <c r="B23" i="18"/>
  <c r="G22" i="18"/>
  <c r="I52" i="18" s="1"/>
  <c r="F22" i="18"/>
  <c r="B22" i="18"/>
  <c r="G21" i="18"/>
  <c r="F21" i="18"/>
  <c r="B21" i="18"/>
  <c r="G20" i="18"/>
  <c r="F20" i="18"/>
  <c r="B20" i="18"/>
  <c r="G19" i="18"/>
  <c r="I49" i="18" s="1"/>
  <c r="F19" i="18"/>
  <c r="B19" i="18"/>
  <c r="G18" i="18"/>
  <c r="I48" i="18" s="1"/>
  <c r="F18" i="18"/>
  <c r="B18" i="18"/>
  <c r="G17" i="18"/>
  <c r="I47" i="18" s="1"/>
  <c r="F17" i="18"/>
  <c r="B17" i="18"/>
  <c r="G16" i="18"/>
  <c r="F16" i="18"/>
  <c r="B16" i="18"/>
  <c r="G15" i="18"/>
  <c r="G14" i="18"/>
  <c r="B12" i="18"/>
  <c r="E10" i="18"/>
  <c r="E9" i="18"/>
  <c r="E6" i="18"/>
  <c r="E5" i="18"/>
  <c r="E4" i="18"/>
  <c r="I9" i="18" s="1"/>
  <c r="I12" i="18" s="1"/>
  <c r="G40" i="17"/>
  <c r="F40" i="17"/>
  <c r="B40" i="17"/>
  <c r="G39" i="17"/>
  <c r="F39" i="17"/>
  <c r="B39" i="17"/>
  <c r="G38" i="17"/>
  <c r="F38" i="17"/>
  <c r="B38" i="17"/>
  <c r="G37" i="17"/>
  <c r="I67" i="17" s="1"/>
  <c r="F37" i="17"/>
  <c r="B37" i="17"/>
  <c r="G36" i="17"/>
  <c r="I66" i="17" s="1"/>
  <c r="F36" i="17"/>
  <c r="B36" i="17"/>
  <c r="G35" i="17"/>
  <c r="I65" i="17" s="1"/>
  <c r="F35" i="17"/>
  <c r="B35" i="17"/>
  <c r="G34" i="17"/>
  <c r="F34" i="17"/>
  <c r="B34" i="17"/>
  <c r="G33" i="17"/>
  <c r="F33" i="17"/>
  <c r="B33" i="17"/>
  <c r="G32" i="17"/>
  <c r="F32" i="17"/>
  <c r="B32" i="17"/>
  <c r="G31" i="17"/>
  <c r="I61" i="17" s="1"/>
  <c r="F31" i="17"/>
  <c r="B31" i="17"/>
  <c r="G30" i="17"/>
  <c r="F30" i="17"/>
  <c r="B30" i="17"/>
  <c r="G29" i="17"/>
  <c r="F29" i="17"/>
  <c r="B29" i="17"/>
  <c r="G28" i="17"/>
  <c r="F28" i="17"/>
  <c r="B28" i="17"/>
  <c r="G27" i="17"/>
  <c r="F27" i="17"/>
  <c r="B27" i="17"/>
  <c r="G26" i="17"/>
  <c r="F26" i="17"/>
  <c r="B26" i="17"/>
  <c r="G25" i="17"/>
  <c r="F25" i="17"/>
  <c r="B25" i="17"/>
  <c r="G24" i="17"/>
  <c r="I54" i="17" s="1"/>
  <c r="F24" i="17"/>
  <c r="B24" i="17"/>
  <c r="G23" i="17"/>
  <c r="I53" i="17" s="1"/>
  <c r="F23" i="17"/>
  <c r="B23" i="17"/>
  <c r="G22" i="17"/>
  <c r="I52" i="17" s="1"/>
  <c r="F22" i="17"/>
  <c r="B22" i="17"/>
  <c r="G21" i="17"/>
  <c r="F21" i="17"/>
  <c r="B21" i="17"/>
  <c r="G20" i="17"/>
  <c r="I50" i="17" s="1"/>
  <c r="F20" i="17"/>
  <c r="B20" i="17"/>
  <c r="G19" i="17"/>
  <c r="I49" i="17" s="1"/>
  <c r="F19" i="17"/>
  <c r="B19" i="17"/>
  <c r="G18" i="17"/>
  <c r="I48" i="17" s="1"/>
  <c r="F18" i="17"/>
  <c r="B18" i="17"/>
  <c r="G17" i="17"/>
  <c r="I47" i="17" s="1"/>
  <c r="F17" i="17"/>
  <c r="B17" i="17"/>
  <c r="G16" i="17"/>
  <c r="F16" i="17"/>
  <c r="B16" i="17"/>
  <c r="G15" i="17"/>
  <c r="G14" i="17"/>
  <c r="B12" i="17"/>
  <c r="E10" i="17"/>
  <c r="E9" i="17"/>
  <c r="E6" i="17"/>
  <c r="E5" i="17"/>
  <c r="E4" i="17"/>
  <c r="G40" i="16"/>
  <c r="F40" i="16"/>
  <c r="B40" i="16"/>
  <c r="G39" i="16"/>
  <c r="F39" i="16"/>
  <c r="B39" i="16"/>
  <c r="G38" i="16"/>
  <c r="F38" i="16"/>
  <c r="B38" i="16"/>
  <c r="G37" i="16"/>
  <c r="F37" i="16"/>
  <c r="B37" i="16"/>
  <c r="G36" i="16"/>
  <c r="I66" i="16" s="1"/>
  <c r="F36" i="16"/>
  <c r="B36" i="16"/>
  <c r="G35" i="16"/>
  <c r="F35" i="16"/>
  <c r="B35" i="16"/>
  <c r="G34" i="16"/>
  <c r="F34" i="16"/>
  <c r="B34" i="16"/>
  <c r="G33" i="16"/>
  <c r="F33" i="16"/>
  <c r="B33" i="16"/>
  <c r="G32" i="16"/>
  <c r="I62" i="16" s="1"/>
  <c r="F32" i="16"/>
  <c r="B32" i="16"/>
  <c r="G31" i="16"/>
  <c r="I61" i="16" s="1"/>
  <c r="F31" i="16"/>
  <c r="B31" i="16"/>
  <c r="G30" i="16"/>
  <c r="F30" i="16"/>
  <c r="B30" i="16"/>
  <c r="G29" i="16"/>
  <c r="F29" i="16"/>
  <c r="B29" i="16"/>
  <c r="G28" i="16"/>
  <c r="F28" i="16"/>
  <c r="B28" i="16"/>
  <c r="G27" i="16"/>
  <c r="I57" i="16" s="1"/>
  <c r="F27" i="16"/>
  <c r="B27" i="16"/>
  <c r="G26" i="16"/>
  <c r="F26" i="16"/>
  <c r="B26" i="16"/>
  <c r="G25" i="16"/>
  <c r="F25" i="16"/>
  <c r="B25" i="16"/>
  <c r="G24" i="16"/>
  <c r="F24" i="16"/>
  <c r="B24" i="16"/>
  <c r="G23" i="16"/>
  <c r="I53" i="16" s="1"/>
  <c r="F23" i="16"/>
  <c r="B23" i="16"/>
  <c r="G22" i="16"/>
  <c r="I52" i="16" s="1"/>
  <c r="F22" i="16"/>
  <c r="B22" i="16"/>
  <c r="G21" i="16"/>
  <c r="F21" i="16"/>
  <c r="B21" i="16"/>
  <c r="G20" i="16"/>
  <c r="F20" i="16"/>
  <c r="B20" i="16"/>
  <c r="G19" i="16"/>
  <c r="F19" i="16"/>
  <c r="B19" i="16"/>
  <c r="G18" i="16"/>
  <c r="I48" i="16" s="1"/>
  <c r="F18" i="16"/>
  <c r="B18" i="16"/>
  <c r="G17" i="16"/>
  <c r="I47" i="16" s="1"/>
  <c r="F17" i="16"/>
  <c r="B17" i="16"/>
  <c r="G16" i="16"/>
  <c r="F16" i="16"/>
  <c r="B16" i="16"/>
  <c r="G15" i="16"/>
  <c r="G14" i="16"/>
  <c r="B12" i="16"/>
  <c r="E10" i="16"/>
  <c r="E9" i="16"/>
  <c r="E6" i="16"/>
  <c r="E5" i="16"/>
  <c r="E4" i="16"/>
  <c r="I9" i="16" s="1"/>
  <c r="I12" i="16" s="1"/>
  <c r="G40" i="15"/>
  <c r="F40" i="15"/>
  <c r="B40" i="15"/>
  <c r="G39" i="15"/>
  <c r="F39" i="15"/>
  <c r="B39" i="15"/>
  <c r="G38" i="15"/>
  <c r="F38" i="15"/>
  <c r="B38" i="15"/>
  <c r="G37" i="15"/>
  <c r="I67" i="15" s="1"/>
  <c r="F37" i="15"/>
  <c r="B37" i="15"/>
  <c r="G36" i="15"/>
  <c r="I66" i="15" s="1"/>
  <c r="F36" i="15"/>
  <c r="B36" i="15"/>
  <c r="G35" i="15"/>
  <c r="F35" i="15"/>
  <c r="B35" i="15"/>
  <c r="G34" i="15"/>
  <c r="F34" i="15"/>
  <c r="B34" i="15"/>
  <c r="G33" i="15"/>
  <c r="F33" i="15"/>
  <c r="B33" i="15"/>
  <c r="G32" i="15"/>
  <c r="F32" i="15"/>
  <c r="B32" i="15"/>
  <c r="G31" i="15"/>
  <c r="F31" i="15"/>
  <c r="B31" i="15"/>
  <c r="G30" i="15"/>
  <c r="F30" i="15"/>
  <c r="B30" i="15"/>
  <c r="G29" i="15"/>
  <c r="I59" i="15" s="1"/>
  <c r="F29" i="15"/>
  <c r="B29" i="15"/>
  <c r="G28" i="15"/>
  <c r="I58" i="15" s="1"/>
  <c r="F28" i="15"/>
  <c r="B28" i="15"/>
  <c r="G27" i="15"/>
  <c r="I57" i="15" s="1"/>
  <c r="F27" i="15"/>
  <c r="B27" i="15"/>
  <c r="G26" i="15"/>
  <c r="F26" i="15"/>
  <c r="B26" i="15"/>
  <c r="G25" i="15"/>
  <c r="F25" i="15"/>
  <c r="B25" i="15"/>
  <c r="G24" i="15"/>
  <c r="I54" i="15" s="1"/>
  <c r="F24" i="15"/>
  <c r="B24" i="15"/>
  <c r="G23" i="15"/>
  <c r="I53" i="15" s="1"/>
  <c r="F23" i="15"/>
  <c r="B23" i="15"/>
  <c r="G22" i="15"/>
  <c r="I52" i="15" s="1"/>
  <c r="F22" i="15"/>
  <c r="B22" i="15"/>
  <c r="G21" i="15"/>
  <c r="F21" i="15"/>
  <c r="B21" i="15"/>
  <c r="G20" i="15"/>
  <c r="I50" i="15" s="1"/>
  <c r="F20" i="15"/>
  <c r="B20" i="15"/>
  <c r="G19" i="15"/>
  <c r="I49" i="15" s="1"/>
  <c r="F19" i="15"/>
  <c r="B19" i="15"/>
  <c r="G18" i="15"/>
  <c r="I48" i="15" s="1"/>
  <c r="F18" i="15"/>
  <c r="B18" i="15"/>
  <c r="G17" i="15"/>
  <c r="I47" i="15" s="1"/>
  <c r="F17" i="15"/>
  <c r="B17" i="15"/>
  <c r="G16" i="15"/>
  <c r="F16" i="15"/>
  <c r="B16" i="15"/>
  <c r="G15" i="15"/>
  <c r="G14" i="15"/>
  <c r="E10" i="15"/>
  <c r="E9" i="15"/>
  <c r="E6" i="15"/>
  <c r="E5" i="15"/>
  <c r="E4" i="15"/>
  <c r="G40" i="14"/>
  <c r="F40" i="14"/>
  <c r="B40" i="14"/>
  <c r="G39" i="14"/>
  <c r="I69" i="14" s="1"/>
  <c r="F39" i="14"/>
  <c r="B39" i="14"/>
  <c r="G38" i="14"/>
  <c r="F38" i="14"/>
  <c r="B38" i="14"/>
  <c r="G37" i="14"/>
  <c r="F37" i="14"/>
  <c r="B37" i="14"/>
  <c r="G36" i="14"/>
  <c r="I66" i="14" s="1"/>
  <c r="F36" i="14"/>
  <c r="B36" i="14"/>
  <c r="G35" i="14"/>
  <c r="F35" i="14"/>
  <c r="B35" i="14"/>
  <c r="G34" i="14"/>
  <c r="I64" i="14" s="1"/>
  <c r="F34" i="14"/>
  <c r="B34" i="14"/>
  <c r="G33" i="14"/>
  <c r="I63" i="14" s="1"/>
  <c r="F33" i="14"/>
  <c r="B33" i="14"/>
  <c r="G32" i="14"/>
  <c r="F32" i="14"/>
  <c r="B32" i="14"/>
  <c r="G31" i="14"/>
  <c r="I61" i="14" s="1"/>
  <c r="F31" i="14"/>
  <c r="B31" i="14"/>
  <c r="G30" i="14"/>
  <c r="F30" i="14"/>
  <c r="B30" i="14"/>
  <c r="G29" i="14"/>
  <c r="F29" i="14"/>
  <c r="B29" i="14"/>
  <c r="G28" i="14"/>
  <c r="F28" i="14"/>
  <c r="B28" i="14"/>
  <c r="G27" i="14"/>
  <c r="F27" i="14"/>
  <c r="B27" i="14"/>
  <c r="G26" i="14"/>
  <c r="F26" i="14"/>
  <c r="B26" i="14"/>
  <c r="G25" i="14"/>
  <c r="I55" i="14" s="1"/>
  <c r="F25" i="14"/>
  <c r="B25" i="14"/>
  <c r="G24" i="14"/>
  <c r="F24" i="14"/>
  <c r="B24" i="14"/>
  <c r="G23" i="14"/>
  <c r="F23" i="14"/>
  <c r="B23" i="14"/>
  <c r="G22" i="14"/>
  <c r="F22" i="14"/>
  <c r="B22" i="14"/>
  <c r="G21" i="14"/>
  <c r="F21" i="14"/>
  <c r="B21" i="14"/>
  <c r="G20" i="14"/>
  <c r="F20" i="14"/>
  <c r="B20" i="14"/>
  <c r="G19" i="14"/>
  <c r="F19" i="14"/>
  <c r="B19" i="14"/>
  <c r="G18" i="14"/>
  <c r="F18" i="14"/>
  <c r="B18" i="14"/>
  <c r="G17" i="14"/>
  <c r="I47" i="14" s="1"/>
  <c r="F17" i="14"/>
  <c r="B17" i="14"/>
  <c r="G16" i="14"/>
  <c r="F16" i="14"/>
  <c r="B16" i="14"/>
  <c r="G15" i="14"/>
  <c r="G14" i="14"/>
  <c r="E10" i="14"/>
  <c r="E9" i="14"/>
  <c r="E6" i="14"/>
  <c r="E5" i="14"/>
  <c r="E4" i="14"/>
  <c r="G40" i="13"/>
  <c r="F40" i="13"/>
  <c r="B40" i="13"/>
  <c r="G39" i="13"/>
  <c r="I69" i="13" s="1"/>
  <c r="F39" i="13"/>
  <c r="B39" i="13"/>
  <c r="G38" i="13"/>
  <c r="F38" i="13"/>
  <c r="B38" i="13"/>
  <c r="G37" i="13"/>
  <c r="I67" i="13" s="1"/>
  <c r="F37" i="13"/>
  <c r="B37" i="13"/>
  <c r="G36" i="13"/>
  <c r="F36" i="13"/>
  <c r="B36" i="13"/>
  <c r="G35" i="13"/>
  <c r="F35" i="13"/>
  <c r="B35" i="13"/>
  <c r="G34" i="13"/>
  <c r="F34" i="13"/>
  <c r="B34" i="13"/>
  <c r="G33" i="13"/>
  <c r="I63" i="13" s="1"/>
  <c r="F33" i="13"/>
  <c r="B33" i="13"/>
  <c r="G32" i="13"/>
  <c r="F32" i="13"/>
  <c r="B32" i="13"/>
  <c r="G31" i="13"/>
  <c r="I61" i="13" s="1"/>
  <c r="F31" i="13"/>
  <c r="B31" i="13"/>
  <c r="G30" i="13"/>
  <c r="F30" i="13"/>
  <c r="B30" i="13"/>
  <c r="G29" i="13"/>
  <c r="I59" i="13" s="1"/>
  <c r="F29" i="13"/>
  <c r="B29" i="13"/>
  <c r="G28" i="13"/>
  <c r="I58" i="13" s="1"/>
  <c r="F28" i="13"/>
  <c r="B28" i="13"/>
  <c r="G27" i="13"/>
  <c r="F27" i="13"/>
  <c r="B27" i="13"/>
  <c r="G26" i="13"/>
  <c r="F26" i="13"/>
  <c r="B26" i="13"/>
  <c r="G25" i="13"/>
  <c r="F25" i="13"/>
  <c r="B25" i="13"/>
  <c r="G24" i="13"/>
  <c r="I54" i="13" s="1"/>
  <c r="F24" i="13"/>
  <c r="B24" i="13"/>
  <c r="G23" i="13"/>
  <c r="I53" i="13" s="1"/>
  <c r="F23" i="13"/>
  <c r="B23" i="13"/>
  <c r="G22" i="13"/>
  <c r="F22" i="13"/>
  <c r="B22" i="13"/>
  <c r="G21" i="13"/>
  <c r="F21" i="13"/>
  <c r="B21" i="13"/>
  <c r="G20" i="13"/>
  <c r="F20" i="13"/>
  <c r="B20" i="13"/>
  <c r="G19" i="13"/>
  <c r="I49" i="13" s="1"/>
  <c r="F19" i="13"/>
  <c r="B19" i="13"/>
  <c r="G18" i="13"/>
  <c r="F18" i="13"/>
  <c r="B18" i="13"/>
  <c r="G17" i="13"/>
  <c r="F17" i="13"/>
  <c r="B17" i="13"/>
  <c r="G16" i="13"/>
  <c r="I46" i="13" s="1"/>
  <c r="F16" i="13"/>
  <c r="B16" i="13"/>
  <c r="G15" i="13"/>
  <c r="G14" i="13"/>
  <c r="E10" i="13"/>
  <c r="E9" i="13"/>
  <c r="E6" i="13"/>
  <c r="E5" i="13"/>
  <c r="E4" i="13"/>
  <c r="G40" i="12"/>
  <c r="F40" i="12"/>
  <c r="B40" i="12"/>
  <c r="G39" i="12"/>
  <c r="I69" i="12" s="1"/>
  <c r="F39" i="12"/>
  <c r="B39" i="12"/>
  <c r="G38" i="12"/>
  <c r="F38" i="12"/>
  <c r="B38" i="12"/>
  <c r="G37" i="12"/>
  <c r="F37" i="12"/>
  <c r="B37" i="12"/>
  <c r="G36" i="12"/>
  <c r="I66" i="12" s="1"/>
  <c r="F36" i="12"/>
  <c r="B36" i="12"/>
  <c r="G35" i="12"/>
  <c r="F35" i="12"/>
  <c r="B35" i="12"/>
  <c r="G34" i="12"/>
  <c r="I64" i="12" s="1"/>
  <c r="F34" i="12"/>
  <c r="B34" i="12"/>
  <c r="G33" i="12"/>
  <c r="F33" i="12"/>
  <c r="B33" i="12"/>
  <c r="G32" i="12"/>
  <c r="F32" i="12"/>
  <c r="B32" i="12"/>
  <c r="G31" i="12"/>
  <c r="I61" i="12" s="1"/>
  <c r="F31" i="12"/>
  <c r="B31" i="12"/>
  <c r="G30" i="12"/>
  <c r="F30" i="12"/>
  <c r="B30" i="12"/>
  <c r="G29" i="12"/>
  <c r="F29" i="12"/>
  <c r="B29" i="12"/>
  <c r="G28" i="12"/>
  <c r="F28" i="12"/>
  <c r="B28" i="12"/>
  <c r="G27" i="12"/>
  <c r="I57" i="12" s="1"/>
  <c r="F27" i="12"/>
  <c r="B27" i="12"/>
  <c r="G26" i="12"/>
  <c r="F26" i="12"/>
  <c r="B26" i="12"/>
  <c r="G25" i="12"/>
  <c r="F25" i="12"/>
  <c r="B25" i="12"/>
  <c r="G24" i="12"/>
  <c r="I54" i="12" s="1"/>
  <c r="F24" i="12"/>
  <c r="B24" i="12"/>
  <c r="G23" i="12"/>
  <c r="I53" i="12" s="1"/>
  <c r="F23" i="12"/>
  <c r="B23" i="12"/>
  <c r="G22" i="12"/>
  <c r="I52" i="12" s="1"/>
  <c r="F22" i="12"/>
  <c r="B22" i="12"/>
  <c r="G21" i="12"/>
  <c r="F21" i="12"/>
  <c r="B21" i="12"/>
  <c r="G20" i="12"/>
  <c r="F20" i="12"/>
  <c r="B20" i="12"/>
  <c r="G19" i="12"/>
  <c r="F19" i="12"/>
  <c r="B19" i="12"/>
  <c r="G18" i="12"/>
  <c r="I48" i="12" s="1"/>
  <c r="F18" i="12"/>
  <c r="B18" i="12"/>
  <c r="G17" i="12"/>
  <c r="I47" i="12" s="1"/>
  <c r="F17" i="12"/>
  <c r="B17" i="12"/>
  <c r="G16" i="12"/>
  <c r="F16" i="12"/>
  <c r="B16" i="12"/>
  <c r="G15" i="12"/>
  <c r="G14" i="12"/>
  <c r="E10" i="12"/>
  <c r="E9" i="12"/>
  <c r="E6" i="12"/>
  <c r="E5" i="12"/>
  <c r="E4" i="12"/>
  <c r="I49" i="12"/>
  <c r="I58" i="12"/>
  <c r="I62" i="12"/>
  <c r="I63" i="12"/>
  <c r="I67" i="12"/>
  <c r="I68" i="12"/>
  <c r="I48" i="13"/>
  <c r="I52" i="13"/>
  <c r="I56" i="13"/>
  <c r="I57" i="13"/>
  <c r="I65" i="13"/>
  <c r="I68" i="13"/>
  <c r="G40" i="11"/>
  <c r="F40" i="11"/>
  <c r="B40" i="11"/>
  <c r="G39" i="11"/>
  <c r="F39" i="11"/>
  <c r="B39" i="11"/>
  <c r="G38" i="11"/>
  <c r="F38" i="11"/>
  <c r="B38" i="11"/>
  <c r="G37" i="11"/>
  <c r="I67" i="11" s="1"/>
  <c r="F37" i="11"/>
  <c r="B37" i="11"/>
  <c r="G36" i="11"/>
  <c r="F36" i="11"/>
  <c r="B36" i="11"/>
  <c r="G35" i="11"/>
  <c r="F35" i="11"/>
  <c r="B35" i="11"/>
  <c r="G34" i="11"/>
  <c r="F34" i="11"/>
  <c r="B34" i="11"/>
  <c r="G33" i="11"/>
  <c r="I63" i="11" s="1"/>
  <c r="F33" i="11"/>
  <c r="B33" i="11"/>
  <c r="G32" i="11"/>
  <c r="I62" i="11" s="1"/>
  <c r="F32" i="11"/>
  <c r="B32" i="11"/>
  <c r="G31" i="11"/>
  <c r="I61" i="11" s="1"/>
  <c r="F31" i="11"/>
  <c r="B31" i="11"/>
  <c r="G30" i="11"/>
  <c r="F30" i="11"/>
  <c r="B30" i="11"/>
  <c r="G29" i="11"/>
  <c r="F29" i="11"/>
  <c r="B29" i="11"/>
  <c r="G28" i="11"/>
  <c r="I58" i="11" s="1"/>
  <c r="F28" i="11"/>
  <c r="B28" i="11"/>
  <c r="G27" i="11"/>
  <c r="I57" i="11" s="1"/>
  <c r="F27" i="11"/>
  <c r="B27" i="11"/>
  <c r="G26" i="11"/>
  <c r="F26" i="11"/>
  <c r="B26" i="11"/>
  <c r="G25" i="11"/>
  <c r="F25" i="11"/>
  <c r="B25" i="11"/>
  <c r="G24" i="11"/>
  <c r="I54" i="11" s="1"/>
  <c r="F24" i="11"/>
  <c r="B24" i="11"/>
  <c r="G23" i="11"/>
  <c r="I53" i="11" s="1"/>
  <c r="F23" i="11"/>
  <c r="B23" i="11"/>
  <c r="G22" i="11"/>
  <c r="I52" i="11" s="1"/>
  <c r="F22" i="11"/>
  <c r="B22" i="11"/>
  <c r="G21" i="11"/>
  <c r="F21" i="11"/>
  <c r="B21" i="11"/>
  <c r="G20" i="11"/>
  <c r="F20" i="11"/>
  <c r="B20" i="11"/>
  <c r="G19" i="11"/>
  <c r="I49" i="11" s="1"/>
  <c r="F19" i="11"/>
  <c r="B19" i="11"/>
  <c r="G18" i="11"/>
  <c r="I48" i="11" s="1"/>
  <c r="F18" i="11"/>
  <c r="B18" i="11"/>
  <c r="G17" i="11"/>
  <c r="I47" i="11" s="1"/>
  <c r="F17" i="11"/>
  <c r="B17" i="11"/>
  <c r="G16" i="11"/>
  <c r="F16" i="11"/>
  <c r="B16" i="11"/>
  <c r="G15" i="11"/>
  <c r="G14" i="11"/>
  <c r="B12" i="11"/>
  <c r="E10" i="11"/>
  <c r="E9" i="11"/>
  <c r="E6" i="11"/>
  <c r="E5" i="11"/>
  <c r="E4" i="11"/>
  <c r="G40" i="10"/>
  <c r="I70" i="10" s="1"/>
  <c r="F40" i="10"/>
  <c r="B40" i="10"/>
  <c r="G39" i="10"/>
  <c r="F39" i="10"/>
  <c r="B39" i="10"/>
  <c r="G38" i="10"/>
  <c r="I68" i="10" s="1"/>
  <c r="F38" i="10"/>
  <c r="B38" i="10"/>
  <c r="G37" i="10"/>
  <c r="I67" i="10" s="1"/>
  <c r="F37" i="10"/>
  <c r="B37" i="10"/>
  <c r="G36" i="10"/>
  <c r="F36" i="10"/>
  <c r="B36" i="10"/>
  <c r="G35" i="10"/>
  <c r="F35" i="10"/>
  <c r="B35" i="10"/>
  <c r="G34" i="10"/>
  <c r="F34" i="10"/>
  <c r="B34" i="10"/>
  <c r="G33" i="10"/>
  <c r="F33" i="10"/>
  <c r="B33" i="10"/>
  <c r="G32" i="10"/>
  <c r="I62" i="10" s="1"/>
  <c r="F32" i="10"/>
  <c r="B32" i="10"/>
  <c r="G31" i="10"/>
  <c r="I61" i="10" s="1"/>
  <c r="F31" i="10"/>
  <c r="B31" i="10"/>
  <c r="G30" i="10"/>
  <c r="F30" i="10"/>
  <c r="B30" i="10"/>
  <c r="G29" i="10"/>
  <c r="F29" i="10"/>
  <c r="B29" i="10"/>
  <c r="G28" i="10"/>
  <c r="F28" i="10"/>
  <c r="B28" i="10"/>
  <c r="G27" i="10"/>
  <c r="F27" i="10"/>
  <c r="B27" i="10"/>
  <c r="G26" i="10"/>
  <c r="I56" i="10" s="1"/>
  <c r="F26" i="10"/>
  <c r="B26" i="10"/>
  <c r="G25" i="10"/>
  <c r="F25" i="10"/>
  <c r="B25" i="10"/>
  <c r="G24" i="10"/>
  <c r="I54" i="10" s="1"/>
  <c r="F24" i="10"/>
  <c r="B24" i="10"/>
  <c r="G23" i="10"/>
  <c r="I53" i="10" s="1"/>
  <c r="F23" i="10"/>
  <c r="B23" i="10"/>
  <c r="G22" i="10"/>
  <c r="I52" i="10" s="1"/>
  <c r="F22" i="10"/>
  <c r="B22" i="10"/>
  <c r="G21" i="10"/>
  <c r="F21" i="10"/>
  <c r="B21" i="10"/>
  <c r="G20" i="10"/>
  <c r="F20" i="10"/>
  <c r="B20" i="10"/>
  <c r="G19" i="10"/>
  <c r="F19" i="10"/>
  <c r="B19" i="10"/>
  <c r="G18" i="10"/>
  <c r="I48" i="10" s="1"/>
  <c r="F18" i="10"/>
  <c r="B18" i="10"/>
  <c r="G17" i="10"/>
  <c r="I47" i="10" s="1"/>
  <c r="F17" i="10"/>
  <c r="B17" i="10"/>
  <c r="G16" i="10"/>
  <c r="F16" i="10"/>
  <c r="B16" i="10"/>
  <c r="G15" i="10"/>
  <c r="G14" i="10"/>
  <c r="B12" i="10"/>
  <c r="E10" i="10"/>
  <c r="E9" i="10"/>
  <c r="E7" i="10"/>
  <c r="E6" i="10"/>
  <c r="E5" i="10"/>
  <c r="E4" i="10"/>
  <c r="I55" i="10"/>
  <c r="I57" i="10"/>
  <c r="I58" i="10"/>
  <c r="I59" i="10"/>
  <c r="I63" i="10"/>
  <c r="I66" i="10"/>
  <c r="I51" i="11"/>
  <c r="I56" i="11"/>
  <c r="I59" i="11"/>
  <c r="I64" i="11"/>
  <c r="I69" i="11"/>
  <c r="I51" i="12"/>
  <c r="I55" i="12"/>
  <c r="I56" i="12"/>
  <c r="I59" i="12"/>
  <c r="I70" i="12"/>
  <c r="I51" i="13"/>
  <c r="I55" i="13"/>
  <c r="I70" i="13"/>
  <c r="I49" i="14"/>
  <c r="I53" i="14"/>
  <c r="I56" i="14"/>
  <c r="I57" i="14"/>
  <c r="I58" i="14"/>
  <c r="I59" i="14"/>
  <c r="I67" i="14"/>
  <c r="I56" i="15"/>
  <c r="I60" i="15"/>
  <c r="I64" i="15"/>
  <c r="I69" i="15"/>
  <c r="I55" i="16"/>
  <c r="I56" i="16"/>
  <c r="I58" i="16"/>
  <c r="I68" i="16"/>
  <c r="I69" i="16"/>
  <c r="I70" i="16"/>
  <c r="I51" i="17"/>
  <c r="I55" i="17"/>
  <c r="I57" i="17"/>
  <c r="I58" i="17"/>
  <c r="I59" i="17"/>
  <c r="I69" i="17"/>
  <c r="I70" i="17"/>
  <c r="I55" i="18"/>
  <c r="I56" i="18"/>
  <c r="I59" i="18"/>
  <c r="I65" i="18"/>
  <c r="I68" i="18"/>
  <c r="I70" i="18"/>
  <c r="I51" i="19"/>
  <c r="I54" i="19"/>
  <c r="I55" i="19"/>
  <c r="I57" i="19"/>
  <c r="I58" i="19"/>
  <c r="I59" i="19"/>
  <c r="I65" i="19"/>
  <c r="I69" i="19"/>
  <c r="I50" i="20"/>
  <c r="I54" i="20"/>
  <c r="I56" i="20"/>
  <c r="I58" i="20"/>
  <c r="I59" i="20"/>
  <c r="I63" i="20"/>
  <c r="I66" i="20"/>
  <c r="I68" i="20"/>
  <c r="I70" i="20"/>
  <c r="I51" i="21"/>
  <c r="I54" i="21"/>
  <c r="I69" i="21"/>
  <c r="I70" i="21"/>
  <c r="I56" i="22"/>
  <c r="I58" i="22"/>
  <c r="I59" i="22"/>
  <c r="I63" i="22"/>
  <c r="I69" i="22"/>
  <c r="I70" i="22"/>
  <c r="I51" i="23"/>
  <c r="I54" i="23"/>
  <c r="I57" i="23"/>
  <c r="I58" i="23"/>
  <c r="I59" i="23"/>
  <c r="I69" i="23"/>
  <c r="I70" i="23"/>
  <c r="I56" i="24"/>
  <c r="I59" i="24"/>
  <c r="I66" i="24"/>
  <c r="I68" i="24"/>
  <c r="I70" i="24"/>
  <c r="I49" i="25"/>
  <c r="I54" i="25"/>
  <c r="I59" i="25"/>
  <c r="I63" i="25"/>
  <c r="I68" i="25"/>
  <c r="I50" i="26"/>
  <c r="I52" i="26"/>
  <c r="I53" i="26"/>
  <c r="I56" i="26"/>
  <c r="I70" i="26"/>
  <c r="I59" i="27"/>
  <c r="I64" i="27"/>
  <c r="I67" i="27"/>
  <c r="I69" i="27"/>
  <c r="I55" i="28"/>
  <c r="I56" i="28"/>
  <c r="I58" i="28"/>
  <c r="I59" i="28"/>
  <c r="I64" i="28"/>
  <c r="I68" i="28"/>
  <c r="I70" i="28"/>
  <c r="I55" i="33"/>
  <c r="I57" i="33"/>
  <c r="I58" i="33"/>
  <c r="I59" i="33"/>
  <c r="I65" i="33"/>
  <c r="I67" i="33"/>
  <c r="I68" i="33"/>
  <c r="I70" i="33"/>
  <c r="I63" i="33"/>
  <c r="I62" i="33"/>
  <c r="I50" i="33"/>
  <c r="I46" i="33"/>
  <c r="I67" i="32"/>
  <c r="I65" i="32"/>
  <c r="I63" i="32"/>
  <c r="I60" i="32"/>
  <c r="I59" i="32"/>
  <c r="I58" i="32"/>
  <c r="I49" i="32"/>
  <c r="I60" i="31"/>
  <c r="I59" i="31"/>
  <c r="I58" i="31"/>
  <c r="I46" i="31"/>
  <c r="I60" i="30"/>
  <c r="I59" i="30"/>
  <c r="I48" i="30"/>
  <c r="I46" i="30"/>
  <c r="I62" i="29"/>
  <c r="I60" i="29"/>
  <c r="I59" i="29"/>
  <c r="I50" i="29"/>
  <c r="I63" i="28"/>
  <c r="I51" i="28"/>
  <c r="I46" i="28"/>
  <c r="I65" i="27"/>
  <c r="I60" i="27"/>
  <c r="I56" i="27"/>
  <c r="I55" i="27"/>
  <c r="I49" i="27"/>
  <c r="I46" i="26"/>
  <c r="I64" i="25"/>
  <c r="I50" i="24"/>
  <c r="I63" i="23"/>
  <c r="I60" i="23"/>
  <c r="I48" i="23"/>
  <c r="I46" i="23"/>
  <c r="I60" i="22"/>
  <c r="I49" i="22"/>
  <c r="I48" i="22"/>
  <c r="I46" i="22"/>
  <c r="I46" i="21"/>
  <c r="I65" i="20"/>
  <c r="I60" i="20"/>
  <c r="I63" i="19"/>
  <c r="I50" i="19"/>
  <c r="I46" i="19"/>
  <c r="I60" i="18"/>
  <c r="I62" i="17"/>
  <c r="I60" i="17"/>
  <c r="I46" i="17"/>
  <c r="I67" i="16"/>
  <c r="I64" i="16"/>
  <c r="I63" i="16"/>
  <c r="I60" i="16"/>
  <c r="I59" i="16"/>
  <c r="I46" i="16"/>
  <c r="I62" i="15"/>
  <c r="I61" i="15"/>
  <c r="I46" i="15"/>
  <c r="I62" i="14"/>
  <c r="I52" i="14"/>
  <c r="I51" i="14"/>
  <c r="I48" i="14"/>
  <c r="I60" i="13"/>
  <c r="I50" i="13"/>
  <c r="I46" i="12"/>
  <c r="I65" i="11"/>
  <c r="I60" i="11"/>
  <c r="I51" i="10"/>
  <c r="I50" i="10"/>
  <c r="I46" i="10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D9" i="1"/>
  <c r="Q62" i="1"/>
  <c r="Q44" i="1"/>
  <c r="Q40" i="1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L42" i="33" a="1"/>
  <c r="L42" i="33" s="1"/>
  <c r="K42" i="33" a="1"/>
  <c r="K42" i="33" s="1"/>
  <c r="J42" i="33" a="1"/>
  <c r="J42" i="33" s="1"/>
  <c r="L41" i="33" a="1"/>
  <c r="L41" i="33" s="1"/>
  <c r="K41" i="33" a="1"/>
  <c r="K41" i="33" s="1"/>
  <c r="J41" i="33" a="1"/>
  <c r="J41" i="33" s="1"/>
  <c r="L40" i="33" a="1"/>
  <c r="L40" i="33" s="1"/>
  <c r="K40" i="33" a="1"/>
  <c r="K40" i="33" s="1"/>
  <c r="J40" i="33" a="1"/>
  <c r="J40" i="33" s="1"/>
  <c r="L39" i="33" a="1"/>
  <c r="L39" i="33" s="1"/>
  <c r="K39" i="33" a="1"/>
  <c r="K39" i="33" s="1"/>
  <c r="J39" i="33" a="1"/>
  <c r="J39" i="33" s="1"/>
  <c r="L38" i="33" a="1"/>
  <c r="L38" i="33" s="1"/>
  <c r="K38" i="33" a="1"/>
  <c r="K38" i="33" s="1"/>
  <c r="J38" i="33" a="1"/>
  <c r="J38" i="33" s="1"/>
  <c r="L37" i="33" a="1"/>
  <c r="L37" i="33" s="1"/>
  <c r="K37" i="33" a="1"/>
  <c r="K37" i="33" s="1"/>
  <c r="J37" i="33" a="1"/>
  <c r="J37" i="33" s="1"/>
  <c r="L36" i="33" a="1"/>
  <c r="L36" i="33" s="1"/>
  <c r="K36" i="33" a="1"/>
  <c r="K36" i="33" s="1"/>
  <c r="J36" i="33" a="1"/>
  <c r="J36" i="33" s="1"/>
  <c r="L35" i="33" a="1"/>
  <c r="L35" i="33" s="1"/>
  <c r="K35" i="33" a="1"/>
  <c r="K35" i="33" s="1"/>
  <c r="J35" i="33" a="1"/>
  <c r="J35" i="33" s="1"/>
  <c r="I64" i="33"/>
  <c r="I28" i="33"/>
  <c r="B12" i="33" s="1"/>
  <c r="I56" i="33"/>
  <c r="I25" i="33"/>
  <c r="I24" i="33"/>
  <c r="I23" i="33"/>
  <c r="I53" i="33"/>
  <c r="I22" i="33"/>
  <c r="I21" i="33"/>
  <c r="I20" i="33"/>
  <c r="E7" i="33" s="1"/>
  <c r="I49" i="33"/>
  <c r="I48" i="33"/>
  <c r="I17" i="33"/>
  <c r="I16" i="33"/>
  <c r="I15" i="33"/>
  <c r="I9" i="33"/>
  <c r="I12" i="33" s="1"/>
  <c r="L42" i="32" a="1"/>
  <c r="L42" i="32" s="1"/>
  <c r="K42" i="32" a="1"/>
  <c r="K42" i="32" s="1"/>
  <c r="J42" i="32" a="1"/>
  <c r="J42" i="32" s="1"/>
  <c r="L41" i="32" a="1"/>
  <c r="L41" i="32" s="1"/>
  <c r="K41" i="32" a="1"/>
  <c r="K41" i="32" s="1"/>
  <c r="J41" i="32" a="1"/>
  <c r="J41" i="32" s="1"/>
  <c r="L40" i="32" a="1"/>
  <c r="L40" i="32" s="1"/>
  <c r="K40" i="32" a="1"/>
  <c r="K40" i="32" s="1"/>
  <c r="J40" i="32" a="1"/>
  <c r="J40" i="32" s="1"/>
  <c r="I70" i="32"/>
  <c r="L39" i="32" a="1"/>
  <c r="L39" i="32" s="1"/>
  <c r="K39" i="32" a="1"/>
  <c r="K39" i="32" s="1"/>
  <c r="J39" i="32" a="1"/>
  <c r="J39" i="32" s="1"/>
  <c r="I69" i="32"/>
  <c r="L38" i="32" a="1"/>
  <c r="L38" i="32" s="1"/>
  <c r="K38" i="32" a="1"/>
  <c r="K38" i="32" s="1"/>
  <c r="J38" i="32" a="1"/>
  <c r="J38" i="32" s="1"/>
  <c r="I68" i="32"/>
  <c r="L37" i="32" a="1"/>
  <c r="L37" i="32" s="1"/>
  <c r="K37" i="32" a="1"/>
  <c r="K37" i="32" s="1"/>
  <c r="J37" i="32" a="1"/>
  <c r="J37" i="32" s="1"/>
  <c r="L36" i="32" a="1"/>
  <c r="L36" i="32" s="1"/>
  <c r="K36" i="32" a="1"/>
  <c r="K36" i="32" s="1"/>
  <c r="J36" i="32" a="1"/>
  <c r="J36" i="32" s="1"/>
  <c r="L35" i="32" a="1"/>
  <c r="L35" i="32" s="1"/>
  <c r="K35" i="32" a="1"/>
  <c r="K35" i="32" s="1"/>
  <c r="J35" i="32" a="1"/>
  <c r="J35" i="32" s="1"/>
  <c r="I62" i="32"/>
  <c r="I28" i="32"/>
  <c r="I56" i="32"/>
  <c r="I25" i="32"/>
  <c r="I55" i="32"/>
  <c r="I24" i="32"/>
  <c r="I54" i="32"/>
  <c r="I23" i="32"/>
  <c r="I22" i="32"/>
  <c r="I21" i="32"/>
  <c r="I51" i="32"/>
  <c r="I20" i="32"/>
  <c r="E7" i="32" s="1"/>
  <c r="I50" i="32"/>
  <c r="I17" i="32"/>
  <c r="I16" i="32"/>
  <c r="I46" i="32"/>
  <c r="I15" i="32"/>
  <c r="I9" i="32"/>
  <c r="I12" i="32" s="1"/>
  <c r="L42" i="31" a="1"/>
  <c r="L42" i="31" s="1"/>
  <c r="K42" i="31" a="1"/>
  <c r="K42" i="31" s="1"/>
  <c r="J42" i="31" a="1"/>
  <c r="J42" i="31" s="1"/>
  <c r="L41" i="31" a="1"/>
  <c r="L41" i="31" s="1"/>
  <c r="K41" i="31" a="1"/>
  <c r="K41" i="31" s="1"/>
  <c r="J41" i="31" a="1"/>
  <c r="J41" i="31" s="1"/>
  <c r="L40" i="31" a="1"/>
  <c r="L40" i="31" s="1"/>
  <c r="K40" i="31" a="1"/>
  <c r="K40" i="31" s="1"/>
  <c r="J40" i="31" a="1"/>
  <c r="J40" i="31" s="1"/>
  <c r="I70" i="31"/>
  <c r="L39" i="31" a="1"/>
  <c r="L39" i="31" s="1"/>
  <c r="K39" i="31" a="1"/>
  <c r="K39" i="31" s="1"/>
  <c r="J39" i="31" a="1"/>
  <c r="J39" i="31" s="1"/>
  <c r="I69" i="31"/>
  <c r="L38" i="31" a="1"/>
  <c r="L38" i="31" s="1"/>
  <c r="K38" i="31" a="1"/>
  <c r="K38" i="31" s="1"/>
  <c r="J38" i="31" a="1"/>
  <c r="J38" i="31" s="1"/>
  <c r="I68" i="31"/>
  <c r="L37" i="31" a="1"/>
  <c r="L37" i="31" s="1"/>
  <c r="K37" i="31" a="1"/>
  <c r="K37" i="31" s="1"/>
  <c r="J37" i="31" a="1"/>
  <c r="J37" i="31" s="1"/>
  <c r="L36" i="31" a="1"/>
  <c r="L36" i="31" s="1"/>
  <c r="K36" i="31" a="1"/>
  <c r="K36" i="31" s="1"/>
  <c r="J36" i="31" a="1"/>
  <c r="J36" i="31" s="1"/>
  <c r="L35" i="31" a="1"/>
  <c r="L35" i="31" s="1"/>
  <c r="K35" i="31" a="1"/>
  <c r="K35" i="31" s="1"/>
  <c r="J35" i="31" a="1"/>
  <c r="J35" i="31" s="1"/>
  <c r="I65" i="31"/>
  <c r="I64" i="31"/>
  <c r="I63" i="31"/>
  <c r="I28" i="31"/>
  <c r="B12" i="31" s="1"/>
  <c r="I56" i="31"/>
  <c r="I25" i="31"/>
  <c r="I55" i="31"/>
  <c r="I24" i="31"/>
  <c r="I23" i="31"/>
  <c r="I22" i="31"/>
  <c r="I21" i="31"/>
  <c r="I51" i="31"/>
  <c r="I20" i="31"/>
  <c r="E7" i="31" s="1"/>
  <c r="I48" i="31"/>
  <c r="I17" i="31"/>
  <c r="I16" i="31"/>
  <c r="I15" i="31"/>
  <c r="L42" i="30" a="1"/>
  <c r="L42" i="30" s="1"/>
  <c r="K42" i="30" a="1"/>
  <c r="K42" i="30" s="1"/>
  <c r="J42" i="30" a="1"/>
  <c r="J42" i="30" s="1"/>
  <c r="L41" i="30" a="1"/>
  <c r="L41" i="30" s="1"/>
  <c r="K41" i="30" a="1"/>
  <c r="K41" i="30" s="1"/>
  <c r="J41" i="30" a="1"/>
  <c r="J41" i="30" s="1"/>
  <c r="L40" i="30" a="1"/>
  <c r="L40" i="30" s="1"/>
  <c r="K40" i="30" a="1"/>
  <c r="K40" i="30" s="1"/>
  <c r="J40" i="30" a="1"/>
  <c r="J40" i="30" s="1"/>
  <c r="I70" i="30"/>
  <c r="L39" i="30" a="1"/>
  <c r="L39" i="30" s="1"/>
  <c r="K39" i="30" a="1"/>
  <c r="K39" i="30" s="1"/>
  <c r="J39" i="30" a="1"/>
  <c r="J39" i="30" s="1"/>
  <c r="I69" i="30"/>
  <c r="L38" i="30" a="1"/>
  <c r="L38" i="30" s="1"/>
  <c r="K38" i="30" a="1"/>
  <c r="K38" i="30" s="1"/>
  <c r="J38" i="30" a="1"/>
  <c r="J38" i="30" s="1"/>
  <c r="I68" i="30"/>
  <c r="L37" i="30" a="1"/>
  <c r="L37" i="30" s="1"/>
  <c r="K37" i="30" a="1"/>
  <c r="K37" i="30" s="1"/>
  <c r="J37" i="30" a="1"/>
  <c r="J37" i="30" s="1"/>
  <c r="L36" i="30" a="1"/>
  <c r="L36" i="30" s="1"/>
  <c r="K36" i="30" a="1"/>
  <c r="K36" i="30" s="1"/>
  <c r="J36" i="30" a="1"/>
  <c r="J36" i="30" s="1"/>
  <c r="L35" i="30" a="1"/>
  <c r="L35" i="30" s="1"/>
  <c r="K35" i="30" a="1"/>
  <c r="K35" i="30" s="1"/>
  <c r="J35" i="30" a="1"/>
  <c r="J35" i="30" s="1"/>
  <c r="I65" i="30"/>
  <c r="I28" i="30"/>
  <c r="B12" i="30" s="1"/>
  <c r="I56" i="30"/>
  <c r="I25" i="30"/>
  <c r="I55" i="30"/>
  <c r="I24" i="30"/>
  <c r="I23" i="30"/>
  <c r="I22" i="30"/>
  <c r="I21" i="30"/>
  <c r="I51" i="30"/>
  <c r="I20" i="30"/>
  <c r="E7" i="30" s="1"/>
  <c r="I50" i="30"/>
  <c r="I49" i="30"/>
  <c r="I17" i="30"/>
  <c r="I16" i="30"/>
  <c r="I15" i="30"/>
  <c r="I9" i="30"/>
  <c r="I12" i="30" s="1"/>
  <c r="L42" i="29" a="1"/>
  <c r="L42" i="29" s="1"/>
  <c r="K42" i="29" a="1"/>
  <c r="K42" i="29" s="1"/>
  <c r="J42" i="29" a="1"/>
  <c r="J42" i="29" s="1"/>
  <c r="L41" i="29" a="1"/>
  <c r="L41" i="29" s="1"/>
  <c r="K41" i="29" a="1"/>
  <c r="K41" i="29" s="1"/>
  <c r="J41" i="29" a="1"/>
  <c r="J41" i="29" s="1"/>
  <c r="L40" i="29" a="1"/>
  <c r="L40" i="29" s="1"/>
  <c r="K40" i="29" a="1"/>
  <c r="K40" i="29" s="1"/>
  <c r="J40" i="29" a="1"/>
  <c r="J40" i="29" s="1"/>
  <c r="I70" i="29"/>
  <c r="L39" i="29" a="1"/>
  <c r="L39" i="29" s="1"/>
  <c r="K39" i="29" a="1"/>
  <c r="K39" i="29" s="1"/>
  <c r="J39" i="29" a="1"/>
  <c r="J39" i="29" s="1"/>
  <c r="L38" i="29" a="1"/>
  <c r="L38" i="29" s="1"/>
  <c r="K38" i="29" a="1"/>
  <c r="K38" i="29" s="1"/>
  <c r="J38" i="29" a="1"/>
  <c r="J38" i="29" s="1"/>
  <c r="L37" i="29" a="1"/>
  <c r="L37" i="29" s="1"/>
  <c r="K37" i="29" a="1"/>
  <c r="K37" i="29" s="1"/>
  <c r="J37" i="29" a="1"/>
  <c r="J37" i="29" s="1"/>
  <c r="L36" i="29" a="1"/>
  <c r="L36" i="29" s="1"/>
  <c r="K36" i="29" a="1"/>
  <c r="K36" i="29" s="1"/>
  <c r="J36" i="29" a="1"/>
  <c r="J36" i="29" s="1"/>
  <c r="I66" i="29"/>
  <c r="L35" i="29" a="1"/>
  <c r="L35" i="29" s="1"/>
  <c r="K35" i="29" a="1"/>
  <c r="K35" i="29" s="1"/>
  <c r="J35" i="29" a="1"/>
  <c r="J35" i="29" s="1"/>
  <c r="I65" i="29"/>
  <c r="I64" i="29"/>
  <c r="I28" i="29"/>
  <c r="I56" i="29"/>
  <c r="I25" i="29"/>
  <c r="I55" i="29"/>
  <c r="I24" i="29"/>
  <c r="I54" i="29"/>
  <c r="I23" i="29"/>
  <c r="I53" i="29"/>
  <c r="I22" i="29"/>
  <c r="I21" i="29"/>
  <c r="I51" i="29"/>
  <c r="I20" i="29"/>
  <c r="E7" i="29" s="1"/>
  <c r="I17" i="29"/>
  <c r="I16" i="29"/>
  <c r="I15" i="29"/>
  <c r="I9" i="29"/>
  <c r="I12" i="29" s="1"/>
  <c r="L42" i="28" a="1"/>
  <c r="L42" i="28" s="1"/>
  <c r="K42" i="28" a="1"/>
  <c r="K42" i="28" s="1"/>
  <c r="J42" i="28" a="1"/>
  <c r="J42" i="28" s="1"/>
  <c r="L41" i="28" a="1"/>
  <c r="L41" i="28" s="1"/>
  <c r="K41" i="28" a="1"/>
  <c r="K41" i="28" s="1"/>
  <c r="J41" i="28" a="1"/>
  <c r="J41" i="28" s="1"/>
  <c r="L40" i="28" a="1"/>
  <c r="L40" i="28" s="1"/>
  <c r="K40" i="28" a="1"/>
  <c r="K40" i="28" s="1"/>
  <c r="J40" i="28" a="1"/>
  <c r="J40" i="28" s="1"/>
  <c r="L39" i="28" a="1"/>
  <c r="L39" i="28" s="1"/>
  <c r="K39" i="28" a="1"/>
  <c r="K39" i="28" s="1"/>
  <c r="J39" i="28" a="1"/>
  <c r="J39" i="28" s="1"/>
  <c r="I69" i="28"/>
  <c r="L38" i="28" a="1"/>
  <c r="L38" i="28" s="1"/>
  <c r="K38" i="28" a="1"/>
  <c r="K38" i="28" s="1"/>
  <c r="J38" i="28" a="1"/>
  <c r="J38" i="28" s="1"/>
  <c r="L37" i="28" a="1"/>
  <c r="L37" i="28" s="1"/>
  <c r="K37" i="28" a="1"/>
  <c r="K37" i="28" s="1"/>
  <c r="J37" i="28" a="1"/>
  <c r="J37" i="28" s="1"/>
  <c r="I67" i="28"/>
  <c r="L36" i="28" a="1"/>
  <c r="L36" i="28" s="1"/>
  <c r="K36" i="28" a="1"/>
  <c r="K36" i="28" s="1"/>
  <c r="J36" i="28" a="1"/>
  <c r="J36" i="28" s="1"/>
  <c r="L35" i="28" a="1"/>
  <c r="L35" i="28" s="1"/>
  <c r="K35" i="28" a="1"/>
  <c r="K35" i="28" s="1"/>
  <c r="J35" i="28" a="1"/>
  <c r="J35" i="28" s="1"/>
  <c r="I65" i="28"/>
  <c r="I60" i="28"/>
  <c r="I28" i="28"/>
  <c r="B12" i="28" s="1"/>
  <c r="I25" i="28"/>
  <c r="I24" i="28"/>
  <c r="I23" i="28"/>
  <c r="I53" i="28"/>
  <c r="I22" i="28"/>
  <c r="I21" i="28"/>
  <c r="I20" i="28"/>
  <c r="E7" i="28" s="1"/>
  <c r="I50" i="28"/>
  <c r="I49" i="28"/>
  <c r="I48" i="28"/>
  <c r="I17" i="28"/>
  <c r="I16" i="28"/>
  <c r="I15" i="28"/>
  <c r="L42" i="27" a="1"/>
  <c r="L42" i="27" s="1"/>
  <c r="K42" i="27" a="1"/>
  <c r="K42" i="27" s="1"/>
  <c r="J42" i="27" a="1"/>
  <c r="J42" i="27" s="1"/>
  <c r="L41" i="27" a="1"/>
  <c r="L41" i="27" s="1"/>
  <c r="K41" i="27" a="1"/>
  <c r="K41" i="27" s="1"/>
  <c r="J41" i="27" a="1"/>
  <c r="J41" i="27" s="1"/>
  <c r="L40" i="27" a="1"/>
  <c r="L40" i="27" s="1"/>
  <c r="K40" i="27" a="1"/>
  <c r="K40" i="27" s="1"/>
  <c r="J40" i="27" a="1"/>
  <c r="J40" i="27" s="1"/>
  <c r="I70" i="27"/>
  <c r="L39" i="27" a="1"/>
  <c r="L39" i="27" s="1"/>
  <c r="K39" i="27" a="1"/>
  <c r="K39" i="27" s="1"/>
  <c r="J39" i="27" a="1"/>
  <c r="J39" i="27" s="1"/>
  <c r="L38" i="27" a="1"/>
  <c r="L38" i="27" s="1"/>
  <c r="K38" i="27" a="1"/>
  <c r="K38" i="27" s="1"/>
  <c r="J38" i="27" a="1"/>
  <c r="J38" i="27" s="1"/>
  <c r="I68" i="27"/>
  <c r="L37" i="27" a="1"/>
  <c r="L37" i="27" s="1"/>
  <c r="K37" i="27" a="1"/>
  <c r="K37" i="27" s="1"/>
  <c r="J37" i="27" a="1"/>
  <c r="J37" i="27" s="1"/>
  <c r="L36" i="27" a="1"/>
  <c r="L36" i="27" s="1"/>
  <c r="K36" i="27" a="1"/>
  <c r="K36" i="27" s="1"/>
  <c r="J36" i="27" a="1"/>
  <c r="J36" i="27" s="1"/>
  <c r="L35" i="27" a="1"/>
  <c r="L35" i="27" s="1"/>
  <c r="K35" i="27" a="1"/>
  <c r="K35" i="27" s="1"/>
  <c r="J35" i="27" a="1"/>
  <c r="J35" i="27" s="1"/>
  <c r="I63" i="27"/>
  <c r="I28" i="27"/>
  <c r="B12" i="27" s="1"/>
  <c r="I25" i="27"/>
  <c r="I24" i="27"/>
  <c r="I23" i="27"/>
  <c r="I22" i="27"/>
  <c r="I21" i="27"/>
  <c r="I51" i="27"/>
  <c r="I20" i="27"/>
  <c r="E7" i="27" s="1"/>
  <c r="I17" i="27"/>
  <c r="I16" i="27"/>
  <c r="I46" i="27"/>
  <c r="I15" i="27"/>
  <c r="I9" i="27"/>
  <c r="I12" i="27" s="1"/>
  <c r="L42" i="26" a="1"/>
  <c r="L42" i="26" s="1"/>
  <c r="K42" i="26" a="1"/>
  <c r="K42" i="26" s="1"/>
  <c r="J42" i="26" a="1"/>
  <c r="J42" i="26" s="1"/>
  <c r="L41" i="26" a="1"/>
  <c r="L41" i="26" s="1"/>
  <c r="K41" i="26" a="1"/>
  <c r="K41" i="26" s="1"/>
  <c r="J41" i="26" a="1"/>
  <c r="J41" i="26" s="1"/>
  <c r="L40" i="26" a="1"/>
  <c r="L40" i="26" s="1"/>
  <c r="K40" i="26" a="1"/>
  <c r="K40" i="26" s="1"/>
  <c r="J40" i="26" a="1"/>
  <c r="J40" i="26" s="1"/>
  <c r="L39" i="26" a="1"/>
  <c r="L39" i="26" s="1"/>
  <c r="K39" i="26" a="1"/>
  <c r="K39" i="26" s="1"/>
  <c r="J39" i="26" a="1"/>
  <c r="J39" i="26" s="1"/>
  <c r="I69" i="26"/>
  <c r="L38" i="26" a="1"/>
  <c r="L38" i="26" s="1"/>
  <c r="K38" i="26" a="1"/>
  <c r="K38" i="26" s="1"/>
  <c r="J38" i="26" a="1"/>
  <c r="J38" i="26" s="1"/>
  <c r="L37" i="26" a="1"/>
  <c r="L37" i="26" s="1"/>
  <c r="K37" i="26" a="1"/>
  <c r="K37" i="26" s="1"/>
  <c r="J37" i="26" a="1"/>
  <c r="J37" i="26" s="1"/>
  <c r="L36" i="26" a="1"/>
  <c r="L36" i="26" s="1"/>
  <c r="K36" i="26" a="1"/>
  <c r="K36" i="26" s="1"/>
  <c r="J36" i="26" a="1"/>
  <c r="J36" i="26" s="1"/>
  <c r="L35" i="26" a="1"/>
  <c r="L35" i="26" s="1"/>
  <c r="K35" i="26" a="1"/>
  <c r="K35" i="26" s="1"/>
  <c r="J35" i="26" a="1"/>
  <c r="J35" i="26" s="1"/>
  <c r="I64" i="26"/>
  <c r="I60" i="26"/>
  <c r="I28" i="26"/>
  <c r="B12" i="26" s="1"/>
  <c r="I25" i="26"/>
  <c r="I24" i="26"/>
  <c r="I54" i="26"/>
  <c r="I23" i="26"/>
  <c r="I22" i="26"/>
  <c r="I21" i="26"/>
  <c r="I20" i="26"/>
  <c r="E7" i="26" s="1"/>
  <c r="I17" i="26"/>
  <c r="I16" i="26"/>
  <c r="I15" i="26"/>
  <c r="I9" i="26"/>
  <c r="I12" i="26" s="1"/>
  <c r="L42" i="25" a="1"/>
  <c r="L42" i="25" s="1"/>
  <c r="K42" i="25" a="1"/>
  <c r="K42" i="25" s="1"/>
  <c r="J42" i="25" a="1"/>
  <c r="J42" i="25" s="1"/>
  <c r="L41" i="25" a="1"/>
  <c r="L41" i="25" s="1"/>
  <c r="K41" i="25" a="1"/>
  <c r="K41" i="25" s="1"/>
  <c r="J41" i="25" a="1"/>
  <c r="J41" i="25" s="1"/>
  <c r="L40" i="25" a="1"/>
  <c r="L40" i="25" s="1"/>
  <c r="K40" i="25" a="1"/>
  <c r="K40" i="25" s="1"/>
  <c r="J40" i="25" a="1"/>
  <c r="J40" i="25" s="1"/>
  <c r="I70" i="25"/>
  <c r="L39" i="25" a="1"/>
  <c r="L39" i="25" s="1"/>
  <c r="K39" i="25" a="1"/>
  <c r="K39" i="25" s="1"/>
  <c r="J39" i="25" a="1"/>
  <c r="J39" i="25" s="1"/>
  <c r="I69" i="25"/>
  <c r="L38" i="25" a="1"/>
  <c r="L38" i="25" s="1"/>
  <c r="K38" i="25" a="1"/>
  <c r="K38" i="25" s="1"/>
  <c r="J38" i="25" a="1"/>
  <c r="J38" i="25" s="1"/>
  <c r="L37" i="25" a="1"/>
  <c r="L37" i="25" s="1"/>
  <c r="K37" i="25" a="1"/>
  <c r="K37" i="25" s="1"/>
  <c r="J37" i="25" a="1"/>
  <c r="J37" i="25" s="1"/>
  <c r="I67" i="25"/>
  <c r="L36" i="25" a="1"/>
  <c r="L36" i="25" s="1"/>
  <c r="K36" i="25" a="1"/>
  <c r="K36" i="25" s="1"/>
  <c r="J36" i="25" a="1"/>
  <c r="J36" i="25" s="1"/>
  <c r="L35" i="25" a="1"/>
  <c r="L35" i="25" s="1"/>
  <c r="K35" i="25" a="1"/>
  <c r="K35" i="25" s="1"/>
  <c r="J35" i="25" a="1"/>
  <c r="J35" i="25" s="1"/>
  <c r="I65" i="25"/>
  <c r="I28" i="25"/>
  <c r="I56" i="25"/>
  <c r="I25" i="25"/>
  <c r="I55" i="25"/>
  <c r="I24" i="25"/>
  <c r="I23" i="25"/>
  <c r="I53" i="25"/>
  <c r="I22" i="25"/>
  <c r="I21" i="25"/>
  <c r="I51" i="25"/>
  <c r="I20" i="25"/>
  <c r="E7" i="25" s="1"/>
  <c r="I50" i="25"/>
  <c r="I17" i="25"/>
  <c r="I16" i="25"/>
  <c r="I46" i="25"/>
  <c r="I15" i="25"/>
  <c r="I9" i="25"/>
  <c r="I12" i="25" s="1"/>
  <c r="L42" i="24" a="1"/>
  <c r="L42" i="24" s="1"/>
  <c r="K42" i="24" a="1"/>
  <c r="K42" i="24" s="1"/>
  <c r="J42" i="24" a="1"/>
  <c r="J42" i="24" s="1"/>
  <c r="L41" i="24" a="1"/>
  <c r="L41" i="24" s="1"/>
  <c r="K41" i="24" a="1"/>
  <c r="K41" i="24" s="1"/>
  <c r="J41" i="24" a="1"/>
  <c r="J41" i="24" s="1"/>
  <c r="L40" i="24" a="1"/>
  <c r="L40" i="24" s="1"/>
  <c r="K40" i="24" a="1"/>
  <c r="K40" i="24" s="1"/>
  <c r="J40" i="24" a="1"/>
  <c r="J40" i="24" s="1"/>
  <c r="L39" i="24" a="1"/>
  <c r="L39" i="24" s="1"/>
  <c r="K39" i="24" a="1"/>
  <c r="K39" i="24" s="1"/>
  <c r="J39" i="24" a="1"/>
  <c r="J39" i="24" s="1"/>
  <c r="L38" i="24" a="1"/>
  <c r="L38" i="24" s="1"/>
  <c r="K38" i="24" a="1"/>
  <c r="K38" i="24" s="1"/>
  <c r="J38" i="24" a="1"/>
  <c r="J38" i="24" s="1"/>
  <c r="L37" i="24" a="1"/>
  <c r="L37" i="24" s="1"/>
  <c r="K37" i="24" a="1"/>
  <c r="K37" i="24" s="1"/>
  <c r="J37" i="24" a="1"/>
  <c r="J37" i="24" s="1"/>
  <c r="I67" i="24"/>
  <c r="L36" i="24" a="1"/>
  <c r="L36" i="24" s="1"/>
  <c r="K36" i="24" a="1"/>
  <c r="K36" i="24" s="1"/>
  <c r="J36" i="24" a="1"/>
  <c r="J36" i="24" s="1"/>
  <c r="L35" i="24" a="1"/>
  <c r="L35" i="24" s="1"/>
  <c r="K35" i="24" a="1"/>
  <c r="K35" i="24" s="1"/>
  <c r="J35" i="24" a="1"/>
  <c r="J35" i="24" s="1"/>
  <c r="I65" i="24"/>
  <c r="I64" i="24"/>
  <c r="I28" i="24"/>
  <c r="I25" i="24"/>
  <c r="I24" i="24"/>
  <c r="I54" i="24"/>
  <c r="I23" i="24"/>
  <c r="I22" i="24"/>
  <c r="I52" i="24"/>
  <c r="I21" i="24"/>
  <c r="I51" i="24"/>
  <c r="I20" i="24"/>
  <c r="E7" i="24" s="1"/>
  <c r="I17" i="24"/>
  <c r="I47" i="24"/>
  <c r="I16" i="24"/>
  <c r="I15" i="24"/>
  <c r="I9" i="24"/>
  <c r="I12" i="24" s="1"/>
  <c r="L42" i="23" a="1"/>
  <c r="L42" i="23" s="1"/>
  <c r="K42" i="23" a="1"/>
  <c r="K42" i="23" s="1"/>
  <c r="J42" i="23" a="1"/>
  <c r="J42" i="23" s="1"/>
  <c r="L41" i="23" a="1"/>
  <c r="L41" i="23" s="1"/>
  <c r="K41" i="23" a="1"/>
  <c r="K41" i="23" s="1"/>
  <c r="J41" i="23" a="1"/>
  <c r="J41" i="23" s="1"/>
  <c r="L40" i="23" a="1"/>
  <c r="L40" i="23" s="1"/>
  <c r="K40" i="23" a="1"/>
  <c r="K40" i="23" s="1"/>
  <c r="J40" i="23" a="1"/>
  <c r="J40" i="23" s="1"/>
  <c r="L39" i="23" a="1"/>
  <c r="L39" i="23" s="1"/>
  <c r="K39" i="23" a="1"/>
  <c r="K39" i="23" s="1"/>
  <c r="J39" i="23" a="1"/>
  <c r="J39" i="23" s="1"/>
  <c r="L38" i="23" a="1"/>
  <c r="L38" i="23" s="1"/>
  <c r="K38" i="23" a="1"/>
  <c r="K38" i="23" s="1"/>
  <c r="J38" i="23" a="1"/>
  <c r="J38" i="23" s="1"/>
  <c r="L37" i="23" a="1"/>
  <c r="L37" i="23" s="1"/>
  <c r="K37" i="23" a="1"/>
  <c r="K37" i="23" s="1"/>
  <c r="J37" i="23" a="1"/>
  <c r="J37" i="23" s="1"/>
  <c r="L36" i="23" a="1"/>
  <c r="L36" i="23" s="1"/>
  <c r="K36" i="23" a="1"/>
  <c r="K36" i="23" s="1"/>
  <c r="J36" i="23" a="1"/>
  <c r="J36" i="23" s="1"/>
  <c r="L35" i="23" a="1"/>
  <c r="L35" i="23" s="1"/>
  <c r="K35" i="23" a="1"/>
  <c r="K35" i="23" s="1"/>
  <c r="J35" i="23" a="1"/>
  <c r="J35" i="23" s="1"/>
  <c r="I64" i="23"/>
  <c r="I62" i="23"/>
  <c r="I61" i="23"/>
  <c r="I28" i="23"/>
  <c r="I56" i="23"/>
  <c r="I25" i="23"/>
  <c r="I55" i="23"/>
  <c r="I24" i="23"/>
  <c r="I23" i="23"/>
  <c r="I22" i="23"/>
  <c r="I21" i="23"/>
  <c r="I20" i="23"/>
  <c r="E7" i="23" s="1"/>
  <c r="I50" i="23"/>
  <c r="I49" i="23"/>
  <c r="I17" i="23"/>
  <c r="I16" i="23"/>
  <c r="I15" i="23"/>
  <c r="L42" i="22" a="1"/>
  <c r="L42" i="22" s="1"/>
  <c r="K42" i="22" a="1"/>
  <c r="K42" i="22" s="1"/>
  <c r="J42" i="22" a="1"/>
  <c r="J42" i="22" s="1"/>
  <c r="L41" i="22" a="1"/>
  <c r="L41" i="22" s="1"/>
  <c r="K41" i="22" a="1"/>
  <c r="K41" i="22" s="1"/>
  <c r="J41" i="22" a="1"/>
  <c r="J41" i="22" s="1"/>
  <c r="L40" i="22" a="1"/>
  <c r="L40" i="22" s="1"/>
  <c r="K40" i="22" a="1"/>
  <c r="K40" i="22" s="1"/>
  <c r="J40" i="22" a="1"/>
  <c r="J40" i="22" s="1"/>
  <c r="L39" i="22" a="1"/>
  <c r="L39" i="22" s="1"/>
  <c r="K39" i="22" a="1"/>
  <c r="K39" i="22" s="1"/>
  <c r="J39" i="22" a="1"/>
  <c r="J39" i="22" s="1"/>
  <c r="L38" i="22" a="1"/>
  <c r="L38" i="22" s="1"/>
  <c r="K38" i="22" a="1"/>
  <c r="K38" i="22" s="1"/>
  <c r="J38" i="22" a="1"/>
  <c r="J38" i="22" s="1"/>
  <c r="L37" i="22" a="1"/>
  <c r="L37" i="22" s="1"/>
  <c r="K37" i="22" a="1"/>
  <c r="K37" i="22" s="1"/>
  <c r="J37" i="22" a="1"/>
  <c r="J37" i="22" s="1"/>
  <c r="I67" i="22"/>
  <c r="L36" i="22" a="1"/>
  <c r="L36" i="22" s="1"/>
  <c r="K36" i="22" a="1"/>
  <c r="K36" i="22" s="1"/>
  <c r="J36" i="22" a="1"/>
  <c r="J36" i="22" s="1"/>
  <c r="L35" i="22" a="1"/>
  <c r="L35" i="22" s="1"/>
  <c r="K35" i="22" a="1"/>
  <c r="K35" i="22" s="1"/>
  <c r="J35" i="22" a="1"/>
  <c r="J35" i="22" s="1"/>
  <c r="I65" i="22"/>
  <c r="I28" i="22"/>
  <c r="I25" i="22"/>
  <c r="I55" i="22"/>
  <c r="I24" i="22"/>
  <c r="I54" i="22"/>
  <c r="I23" i="22"/>
  <c r="I22" i="22"/>
  <c r="I21" i="22"/>
  <c r="I51" i="22"/>
  <c r="I20" i="22"/>
  <c r="E7" i="22" s="1"/>
  <c r="I17" i="22"/>
  <c r="I16" i="22"/>
  <c r="I15" i="22"/>
  <c r="L42" i="21" a="1"/>
  <c r="L42" i="21" s="1"/>
  <c r="K42" i="21" a="1"/>
  <c r="K42" i="21" s="1"/>
  <c r="J42" i="21" a="1"/>
  <c r="J42" i="21" s="1"/>
  <c r="L41" i="21" a="1"/>
  <c r="L41" i="21" s="1"/>
  <c r="K41" i="21" a="1"/>
  <c r="K41" i="21" s="1"/>
  <c r="J41" i="21" a="1"/>
  <c r="J41" i="21" s="1"/>
  <c r="L40" i="21" a="1"/>
  <c r="L40" i="21" s="1"/>
  <c r="K40" i="21" a="1"/>
  <c r="K40" i="21" s="1"/>
  <c r="J40" i="21" a="1"/>
  <c r="J40" i="21" s="1"/>
  <c r="L39" i="21" a="1"/>
  <c r="L39" i="21" s="1"/>
  <c r="K39" i="21" a="1"/>
  <c r="K39" i="21" s="1"/>
  <c r="J39" i="21" a="1"/>
  <c r="J39" i="21" s="1"/>
  <c r="L38" i="21" a="1"/>
  <c r="L38" i="21" s="1"/>
  <c r="K38" i="21" a="1"/>
  <c r="K38" i="21" s="1"/>
  <c r="J38" i="21" a="1"/>
  <c r="J38" i="21" s="1"/>
  <c r="I68" i="21"/>
  <c r="L37" i="21" a="1"/>
  <c r="L37" i="21" s="1"/>
  <c r="K37" i="21" a="1"/>
  <c r="K37" i="21" s="1"/>
  <c r="J37" i="21" a="1"/>
  <c r="J37" i="21" s="1"/>
  <c r="L36" i="21" a="1"/>
  <c r="L36" i="21" s="1"/>
  <c r="K36" i="21" a="1"/>
  <c r="K36" i="21" s="1"/>
  <c r="J36" i="21" a="1"/>
  <c r="J36" i="21" s="1"/>
  <c r="I66" i="21"/>
  <c r="L35" i="21" a="1"/>
  <c r="L35" i="21" s="1"/>
  <c r="K35" i="21" a="1"/>
  <c r="K35" i="21" s="1"/>
  <c r="J35" i="21" a="1"/>
  <c r="J35" i="21" s="1"/>
  <c r="I65" i="21"/>
  <c r="I60" i="21"/>
  <c r="I28" i="21"/>
  <c r="I56" i="21"/>
  <c r="I25" i="21"/>
  <c r="I24" i="21"/>
  <c r="I23" i="21"/>
  <c r="I53" i="21"/>
  <c r="I22" i="21"/>
  <c r="I52" i="21"/>
  <c r="I21" i="21"/>
  <c r="I20" i="21"/>
  <c r="E7" i="21" s="1"/>
  <c r="I17" i="21"/>
  <c r="I16" i="21"/>
  <c r="I15" i="21"/>
  <c r="I9" i="21"/>
  <c r="I12" i="21" s="1"/>
  <c r="L42" i="20" a="1"/>
  <c r="L42" i="20" s="1"/>
  <c r="K42" i="20" a="1"/>
  <c r="K42" i="20" s="1"/>
  <c r="J42" i="20" a="1"/>
  <c r="J42" i="20" s="1"/>
  <c r="L41" i="20" a="1"/>
  <c r="L41" i="20" s="1"/>
  <c r="K41" i="20" a="1"/>
  <c r="K41" i="20" s="1"/>
  <c r="J41" i="20" a="1"/>
  <c r="J41" i="20" s="1"/>
  <c r="L40" i="20" a="1"/>
  <c r="L40" i="20" s="1"/>
  <c r="K40" i="20" a="1"/>
  <c r="K40" i="20" s="1"/>
  <c r="J40" i="20" a="1"/>
  <c r="J40" i="20" s="1"/>
  <c r="L39" i="20" a="1"/>
  <c r="L39" i="20" s="1"/>
  <c r="K39" i="20" a="1"/>
  <c r="K39" i="20" s="1"/>
  <c r="J39" i="20" a="1"/>
  <c r="J39" i="20" s="1"/>
  <c r="L38" i="20" a="1"/>
  <c r="L38" i="20" s="1"/>
  <c r="K38" i="20" a="1"/>
  <c r="K38" i="20" s="1"/>
  <c r="J38" i="20" a="1"/>
  <c r="J38" i="20" s="1"/>
  <c r="L37" i="20" a="1"/>
  <c r="L37" i="20" s="1"/>
  <c r="K37" i="20" a="1"/>
  <c r="K37" i="20" s="1"/>
  <c r="J37" i="20" a="1"/>
  <c r="J37" i="20" s="1"/>
  <c r="L36" i="20" a="1"/>
  <c r="L36" i="20" s="1"/>
  <c r="K36" i="20" a="1"/>
  <c r="K36" i="20" s="1"/>
  <c r="J36" i="20" a="1"/>
  <c r="J36" i="20" s="1"/>
  <c r="L35" i="20" a="1"/>
  <c r="L35" i="20" s="1"/>
  <c r="K35" i="20" a="1"/>
  <c r="K35" i="20" s="1"/>
  <c r="J35" i="20" a="1"/>
  <c r="J35" i="20" s="1"/>
  <c r="I64" i="20"/>
  <c r="I28" i="20"/>
  <c r="I25" i="20"/>
  <c r="I55" i="20"/>
  <c r="I24" i="20"/>
  <c r="I23" i="20"/>
  <c r="I22" i="20"/>
  <c r="I21" i="20"/>
  <c r="I51" i="20"/>
  <c r="I20" i="20"/>
  <c r="E7" i="20" s="1"/>
  <c r="I17" i="20"/>
  <c r="I47" i="20"/>
  <c r="I16" i="20"/>
  <c r="I46" i="20"/>
  <c r="I15" i="20"/>
  <c r="I9" i="20"/>
  <c r="I12" i="20" s="1"/>
  <c r="L42" i="19" a="1"/>
  <c r="L42" i="19" s="1"/>
  <c r="K42" i="19" a="1"/>
  <c r="K42" i="19" s="1"/>
  <c r="J42" i="19" a="1"/>
  <c r="J42" i="19" s="1"/>
  <c r="L41" i="19" a="1"/>
  <c r="L41" i="19" s="1"/>
  <c r="K41" i="19" a="1"/>
  <c r="K41" i="19" s="1"/>
  <c r="J41" i="19" a="1"/>
  <c r="J41" i="19" s="1"/>
  <c r="L40" i="19" a="1"/>
  <c r="L40" i="19" s="1"/>
  <c r="K40" i="19" a="1"/>
  <c r="K40" i="19" s="1"/>
  <c r="J40" i="19" a="1"/>
  <c r="J40" i="19" s="1"/>
  <c r="L39" i="19" a="1"/>
  <c r="L39" i="19" s="1"/>
  <c r="K39" i="19" a="1"/>
  <c r="K39" i="19" s="1"/>
  <c r="J39" i="19" a="1"/>
  <c r="J39" i="19" s="1"/>
  <c r="L38" i="19" a="1"/>
  <c r="L38" i="19" s="1"/>
  <c r="K38" i="19" a="1"/>
  <c r="K38" i="19" s="1"/>
  <c r="J38" i="19" a="1"/>
  <c r="J38" i="19" s="1"/>
  <c r="L37" i="19" a="1"/>
  <c r="L37" i="19" s="1"/>
  <c r="K37" i="19" a="1"/>
  <c r="K37" i="19" s="1"/>
  <c r="J37" i="19" a="1"/>
  <c r="J37" i="19" s="1"/>
  <c r="L36" i="19" a="1"/>
  <c r="L36" i="19" s="1"/>
  <c r="K36" i="19" a="1"/>
  <c r="K36" i="19" s="1"/>
  <c r="J36" i="19" a="1"/>
  <c r="J36" i="19" s="1"/>
  <c r="L35" i="19" a="1"/>
  <c r="L35" i="19" s="1"/>
  <c r="K35" i="19" a="1"/>
  <c r="K35" i="19" s="1"/>
  <c r="J35" i="19" a="1"/>
  <c r="J35" i="19" s="1"/>
  <c r="I64" i="19"/>
  <c r="I60" i="19"/>
  <c r="I28" i="19"/>
  <c r="I25" i="19"/>
  <c r="I24" i="19"/>
  <c r="I23" i="19"/>
  <c r="I53" i="19"/>
  <c r="I22" i="19"/>
  <c r="I21" i="19"/>
  <c r="I20" i="19"/>
  <c r="I17" i="19"/>
  <c r="I16" i="19"/>
  <c r="I15" i="19"/>
  <c r="I9" i="19"/>
  <c r="I12" i="19" s="1"/>
  <c r="L42" i="18" a="1"/>
  <c r="L42" i="18" s="1"/>
  <c r="K42" i="18" a="1"/>
  <c r="K42" i="18" s="1"/>
  <c r="J42" i="18" a="1"/>
  <c r="J42" i="18" s="1"/>
  <c r="L41" i="18" a="1"/>
  <c r="L41" i="18" s="1"/>
  <c r="K41" i="18" a="1"/>
  <c r="K41" i="18" s="1"/>
  <c r="J41" i="18" a="1"/>
  <c r="J41" i="18" s="1"/>
  <c r="L40" i="18" a="1"/>
  <c r="L40" i="18" s="1"/>
  <c r="K40" i="18" a="1"/>
  <c r="K40" i="18" s="1"/>
  <c r="J40" i="18" a="1"/>
  <c r="J40" i="18" s="1"/>
  <c r="L39" i="18" a="1"/>
  <c r="L39" i="18" s="1"/>
  <c r="K39" i="18" a="1"/>
  <c r="K39" i="18" s="1"/>
  <c r="J39" i="18" a="1"/>
  <c r="J39" i="18" s="1"/>
  <c r="I69" i="18"/>
  <c r="L38" i="18" a="1"/>
  <c r="L38" i="18" s="1"/>
  <c r="K38" i="18" a="1"/>
  <c r="K38" i="18" s="1"/>
  <c r="J38" i="18" a="1"/>
  <c r="J38" i="18" s="1"/>
  <c r="L37" i="18" a="1"/>
  <c r="L37" i="18" s="1"/>
  <c r="K37" i="18" a="1"/>
  <c r="K37" i="18" s="1"/>
  <c r="J37" i="18" a="1"/>
  <c r="J37" i="18" s="1"/>
  <c r="L36" i="18" a="1"/>
  <c r="L36" i="18" s="1"/>
  <c r="K36" i="18" a="1"/>
  <c r="K36" i="18" s="1"/>
  <c r="J36" i="18" a="1"/>
  <c r="J36" i="18" s="1"/>
  <c r="L35" i="18" a="1"/>
  <c r="L35" i="18" s="1"/>
  <c r="K35" i="18" a="1"/>
  <c r="K35" i="18" s="1"/>
  <c r="J35" i="18" a="1"/>
  <c r="J35" i="18" s="1"/>
  <c r="I63" i="18"/>
  <c r="I28" i="18"/>
  <c r="I25" i="18"/>
  <c r="I24" i="18"/>
  <c r="I23" i="18"/>
  <c r="I22" i="18"/>
  <c r="I21" i="18"/>
  <c r="I51" i="18"/>
  <c r="I20" i="18"/>
  <c r="E7" i="18" s="1"/>
  <c r="I50" i="18"/>
  <c r="I17" i="18"/>
  <c r="I16" i="18"/>
  <c r="I46" i="18"/>
  <c r="I15" i="18"/>
  <c r="L42" i="17" a="1"/>
  <c r="L42" i="17" s="1"/>
  <c r="K42" i="17" a="1"/>
  <c r="K42" i="17" s="1"/>
  <c r="J42" i="17" a="1"/>
  <c r="J42" i="17" s="1"/>
  <c r="L41" i="17" a="1"/>
  <c r="L41" i="17" s="1"/>
  <c r="K41" i="17" a="1"/>
  <c r="K41" i="17" s="1"/>
  <c r="J41" i="17" a="1"/>
  <c r="J41" i="17" s="1"/>
  <c r="L40" i="17" a="1"/>
  <c r="L40" i="17" s="1"/>
  <c r="K40" i="17" a="1"/>
  <c r="K40" i="17" s="1"/>
  <c r="J40" i="17" a="1"/>
  <c r="J40" i="17" s="1"/>
  <c r="L39" i="17" a="1"/>
  <c r="L39" i="17" s="1"/>
  <c r="K39" i="17" a="1"/>
  <c r="K39" i="17" s="1"/>
  <c r="J39" i="17" a="1"/>
  <c r="J39" i="17" s="1"/>
  <c r="L38" i="17" a="1"/>
  <c r="L38" i="17" s="1"/>
  <c r="K38" i="17" a="1"/>
  <c r="K38" i="17" s="1"/>
  <c r="J38" i="17" a="1"/>
  <c r="J38" i="17" s="1"/>
  <c r="I68" i="17"/>
  <c r="L37" i="17" a="1"/>
  <c r="L37" i="17" s="1"/>
  <c r="K37" i="17" a="1"/>
  <c r="K37" i="17" s="1"/>
  <c r="J37" i="17" a="1"/>
  <c r="J37" i="17" s="1"/>
  <c r="L36" i="17" a="1"/>
  <c r="L36" i="17" s="1"/>
  <c r="K36" i="17" a="1"/>
  <c r="K36" i="17" s="1"/>
  <c r="J36" i="17" a="1"/>
  <c r="J36" i="17" s="1"/>
  <c r="L35" i="17" a="1"/>
  <c r="L35" i="17" s="1"/>
  <c r="K35" i="17" a="1"/>
  <c r="K35" i="17" s="1"/>
  <c r="J35" i="17" a="1"/>
  <c r="J35" i="17" s="1"/>
  <c r="I64" i="17"/>
  <c r="I63" i="17"/>
  <c r="I28" i="17"/>
  <c r="I56" i="17"/>
  <c r="I25" i="17"/>
  <c r="I24" i="17"/>
  <c r="I23" i="17"/>
  <c r="I22" i="17"/>
  <c r="I21" i="17"/>
  <c r="I20" i="17"/>
  <c r="E7" i="17" s="1"/>
  <c r="I17" i="17"/>
  <c r="I16" i="17"/>
  <c r="I15" i="17"/>
  <c r="I9" i="17"/>
  <c r="I12" i="17" s="1"/>
  <c r="L42" i="16" a="1"/>
  <c r="L42" i="16" s="1"/>
  <c r="K42" i="16" a="1"/>
  <c r="K42" i="16" s="1"/>
  <c r="J42" i="16" a="1"/>
  <c r="J42" i="16" s="1"/>
  <c r="L41" i="16" a="1"/>
  <c r="L41" i="16" s="1"/>
  <c r="K41" i="16" a="1"/>
  <c r="K41" i="16" s="1"/>
  <c r="J41" i="16" a="1"/>
  <c r="J41" i="16" s="1"/>
  <c r="L40" i="16" a="1"/>
  <c r="L40" i="16" s="1"/>
  <c r="K40" i="16" a="1"/>
  <c r="K40" i="16" s="1"/>
  <c r="J40" i="16" a="1"/>
  <c r="J40" i="16" s="1"/>
  <c r="L39" i="16" a="1"/>
  <c r="L39" i="16" s="1"/>
  <c r="K39" i="16" a="1"/>
  <c r="K39" i="16" s="1"/>
  <c r="J39" i="16" a="1"/>
  <c r="J39" i="16" s="1"/>
  <c r="L38" i="16" a="1"/>
  <c r="L38" i="16" s="1"/>
  <c r="K38" i="16" a="1"/>
  <c r="K38" i="16" s="1"/>
  <c r="J38" i="16" a="1"/>
  <c r="J38" i="16" s="1"/>
  <c r="L37" i="16" a="1"/>
  <c r="L37" i="16" s="1"/>
  <c r="K37" i="16" a="1"/>
  <c r="K37" i="16" s="1"/>
  <c r="J37" i="16" a="1"/>
  <c r="J37" i="16" s="1"/>
  <c r="L36" i="16" a="1"/>
  <c r="L36" i="16" s="1"/>
  <c r="K36" i="16" a="1"/>
  <c r="K36" i="16" s="1"/>
  <c r="J36" i="16" a="1"/>
  <c r="J36" i="16" s="1"/>
  <c r="L35" i="16" a="1"/>
  <c r="L35" i="16" s="1"/>
  <c r="K35" i="16" a="1"/>
  <c r="K35" i="16" s="1"/>
  <c r="J35" i="16" a="1"/>
  <c r="J35" i="16" s="1"/>
  <c r="I65" i="16"/>
  <c r="I28" i="16"/>
  <c r="I25" i="16"/>
  <c r="I24" i="16"/>
  <c r="I54" i="16"/>
  <c r="I23" i="16"/>
  <c r="I22" i="16"/>
  <c r="I21" i="16"/>
  <c r="I51" i="16"/>
  <c r="I20" i="16"/>
  <c r="E7" i="16" s="1"/>
  <c r="I50" i="16"/>
  <c r="I49" i="16"/>
  <c r="I17" i="16"/>
  <c r="I16" i="16"/>
  <c r="I15" i="16"/>
  <c r="L42" i="15" a="1"/>
  <c r="L42" i="15" s="1"/>
  <c r="K42" i="15" a="1"/>
  <c r="K42" i="15" s="1"/>
  <c r="J42" i="15" a="1"/>
  <c r="J42" i="15" s="1"/>
  <c r="L41" i="15" a="1"/>
  <c r="L41" i="15" s="1"/>
  <c r="K41" i="15" a="1"/>
  <c r="K41" i="15" s="1"/>
  <c r="J41" i="15" a="1"/>
  <c r="J41" i="15" s="1"/>
  <c r="L40" i="15" a="1"/>
  <c r="L40" i="15" s="1"/>
  <c r="K40" i="15" a="1"/>
  <c r="K40" i="15" s="1"/>
  <c r="J40" i="15" a="1"/>
  <c r="J40" i="15" s="1"/>
  <c r="I70" i="15"/>
  <c r="L39" i="15" a="1"/>
  <c r="L39" i="15" s="1"/>
  <c r="K39" i="15" a="1"/>
  <c r="K39" i="15" s="1"/>
  <c r="J39" i="15" a="1"/>
  <c r="J39" i="15" s="1"/>
  <c r="L38" i="15" a="1"/>
  <c r="L38" i="15" s="1"/>
  <c r="K38" i="15" a="1"/>
  <c r="K38" i="15" s="1"/>
  <c r="J38" i="15" a="1"/>
  <c r="J38" i="15" s="1"/>
  <c r="I68" i="15"/>
  <c r="L37" i="15" a="1"/>
  <c r="L37" i="15" s="1"/>
  <c r="K37" i="15" a="1"/>
  <c r="K37" i="15" s="1"/>
  <c r="J37" i="15" a="1"/>
  <c r="J37" i="15" s="1"/>
  <c r="L36" i="15" a="1"/>
  <c r="L36" i="15" s="1"/>
  <c r="K36" i="15" a="1"/>
  <c r="K36" i="15" s="1"/>
  <c r="J36" i="15" a="1"/>
  <c r="J36" i="15" s="1"/>
  <c r="L35" i="15" a="1"/>
  <c r="L35" i="15" s="1"/>
  <c r="K35" i="15" a="1"/>
  <c r="K35" i="15" s="1"/>
  <c r="J35" i="15" a="1"/>
  <c r="J35" i="15" s="1"/>
  <c r="I65" i="15"/>
  <c r="I63" i="15"/>
  <c r="I28" i="15"/>
  <c r="B12" i="15" s="1"/>
  <c r="I25" i="15"/>
  <c r="I55" i="15"/>
  <c r="I24" i="15"/>
  <c r="I23" i="15"/>
  <c r="I22" i="15"/>
  <c r="I21" i="15"/>
  <c r="I51" i="15"/>
  <c r="I20" i="15"/>
  <c r="E7" i="15" s="1"/>
  <c r="I17" i="15"/>
  <c r="I16" i="15"/>
  <c r="I15" i="15"/>
  <c r="I9" i="15"/>
  <c r="I12" i="15" s="1"/>
  <c r="L42" i="14" a="1"/>
  <c r="L42" i="14" s="1"/>
  <c r="K42" i="14" a="1"/>
  <c r="K42" i="14" s="1"/>
  <c r="J42" i="14" a="1"/>
  <c r="J42" i="14" s="1"/>
  <c r="L41" i="14" a="1"/>
  <c r="L41" i="14" s="1"/>
  <c r="K41" i="14" a="1"/>
  <c r="K41" i="14" s="1"/>
  <c r="J41" i="14" a="1"/>
  <c r="J41" i="14" s="1"/>
  <c r="L40" i="14" a="1"/>
  <c r="L40" i="14" s="1"/>
  <c r="K40" i="14" a="1"/>
  <c r="K40" i="14" s="1"/>
  <c r="J40" i="14" a="1"/>
  <c r="J40" i="14" s="1"/>
  <c r="I70" i="14"/>
  <c r="L39" i="14" a="1"/>
  <c r="L39" i="14" s="1"/>
  <c r="K39" i="14" a="1"/>
  <c r="K39" i="14" s="1"/>
  <c r="J39" i="14" a="1"/>
  <c r="J39" i="14" s="1"/>
  <c r="L38" i="14" a="1"/>
  <c r="L38" i="14" s="1"/>
  <c r="K38" i="14" a="1"/>
  <c r="K38" i="14" s="1"/>
  <c r="J38" i="14" a="1"/>
  <c r="J38" i="14" s="1"/>
  <c r="I68" i="14"/>
  <c r="L37" i="14" a="1"/>
  <c r="L37" i="14" s="1"/>
  <c r="K37" i="14" a="1"/>
  <c r="K37" i="14" s="1"/>
  <c r="J37" i="14" a="1"/>
  <c r="J37" i="14" s="1"/>
  <c r="L36" i="14" a="1"/>
  <c r="L36" i="14" s="1"/>
  <c r="K36" i="14" a="1"/>
  <c r="K36" i="14" s="1"/>
  <c r="J36" i="14" a="1"/>
  <c r="J36" i="14" s="1"/>
  <c r="L35" i="14" a="1"/>
  <c r="L35" i="14" s="1"/>
  <c r="K35" i="14" a="1"/>
  <c r="K35" i="14" s="1"/>
  <c r="J35" i="14" a="1"/>
  <c r="J35" i="14" s="1"/>
  <c r="I65" i="14"/>
  <c r="I60" i="14"/>
  <c r="I28" i="14"/>
  <c r="B12" i="14" s="1"/>
  <c r="I25" i="14"/>
  <c r="I24" i="14"/>
  <c r="I54" i="14"/>
  <c r="I23" i="14"/>
  <c r="I22" i="14"/>
  <c r="I21" i="14"/>
  <c r="I20" i="14"/>
  <c r="E7" i="14" s="1"/>
  <c r="I50" i="14"/>
  <c r="I17" i="14"/>
  <c r="I16" i="14"/>
  <c r="I46" i="14"/>
  <c r="I15" i="14"/>
  <c r="I9" i="14"/>
  <c r="I12" i="14" s="1"/>
  <c r="L42" i="13" a="1"/>
  <c r="L42" i="13" s="1"/>
  <c r="K42" i="13" a="1"/>
  <c r="K42" i="13" s="1"/>
  <c r="J42" i="13" a="1"/>
  <c r="J42" i="13" s="1"/>
  <c r="L41" i="13" a="1"/>
  <c r="L41" i="13" s="1"/>
  <c r="K41" i="13" a="1"/>
  <c r="K41" i="13" s="1"/>
  <c r="J41" i="13" a="1"/>
  <c r="J41" i="13" s="1"/>
  <c r="L40" i="13" a="1"/>
  <c r="L40" i="13" s="1"/>
  <c r="K40" i="13" a="1"/>
  <c r="K40" i="13" s="1"/>
  <c r="J40" i="13" a="1"/>
  <c r="J40" i="13" s="1"/>
  <c r="L39" i="13" a="1"/>
  <c r="L39" i="13" s="1"/>
  <c r="K39" i="13" a="1"/>
  <c r="K39" i="13" s="1"/>
  <c r="J39" i="13" a="1"/>
  <c r="J39" i="13" s="1"/>
  <c r="L38" i="13" a="1"/>
  <c r="L38" i="13" s="1"/>
  <c r="K38" i="13" a="1"/>
  <c r="K38" i="13" s="1"/>
  <c r="J38" i="13" a="1"/>
  <c r="J38" i="13" s="1"/>
  <c r="L37" i="13" a="1"/>
  <c r="L37" i="13" s="1"/>
  <c r="K37" i="13" a="1"/>
  <c r="K37" i="13" s="1"/>
  <c r="J37" i="13" a="1"/>
  <c r="J37" i="13" s="1"/>
  <c r="L36" i="13" a="1"/>
  <c r="L36" i="13" s="1"/>
  <c r="K36" i="13" a="1"/>
  <c r="K36" i="13" s="1"/>
  <c r="J36" i="13" a="1"/>
  <c r="J36" i="13" s="1"/>
  <c r="I66" i="13"/>
  <c r="L35" i="13" a="1"/>
  <c r="L35" i="13" s="1"/>
  <c r="K35" i="13" a="1"/>
  <c r="K35" i="13" s="1"/>
  <c r="J35" i="13" a="1"/>
  <c r="J35" i="13" s="1"/>
  <c r="I64" i="13"/>
  <c r="I62" i="13"/>
  <c r="I28" i="13"/>
  <c r="B12" i="13" s="1"/>
  <c r="I25" i="13"/>
  <c r="I24" i="13"/>
  <c r="I23" i="13"/>
  <c r="I22" i="13"/>
  <c r="I21" i="13"/>
  <c r="I20" i="13"/>
  <c r="E7" i="13" s="1"/>
  <c r="I17" i="13"/>
  <c r="I47" i="13"/>
  <c r="I16" i="13"/>
  <c r="I15" i="13"/>
  <c r="I9" i="13"/>
  <c r="I12" i="13" s="1"/>
  <c r="L42" i="12" a="1"/>
  <c r="L42" i="12" s="1"/>
  <c r="K42" i="12" a="1"/>
  <c r="K42" i="12" s="1"/>
  <c r="J42" i="12" a="1"/>
  <c r="J42" i="12" s="1"/>
  <c r="L41" i="12" a="1"/>
  <c r="L41" i="12" s="1"/>
  <c r="K41" i="12" a="1"/>
  <c r="K41" i="12" s="1"/>
  <c r="J41" i="12" a="1"/>
  <c r="J41" i="12" s="1"/>
  <c r="L40" i="12" a="1"/>
  <c r="L40" i="12" s="1"/>
  <c r="K40" i="12" a="1"/>
  <c r="K40" i="12" s="1"/>
  <c r="J40" i="12" a="1"/>
  <c r="J40" i="12" s="1"/>
  <c r="L39" i="12" a="1"/>
  <c r="L39" i="12" s="1"/>
  <c r="K39" i="12" a="1"/>
  <c r="K39" i="12" s="1"/>
  <c r="J39" i="12" a="1"/>
  <c r="J39" i="12" s="1"/>
  <c r="L38" i="12" a="1"/>
  <c r="L38" i="12" s="1"/>
  <c r="K38" i="12" a="1"/>
  <c r="K38" i="12" s="1"/>
  <c r="J38" i="12" a="1"/>
  <c r="J38" i="12" s="1"/>
  <c r="L37" i="12" a="1"/>
  <c r="L37" i="12" s="1"/>
  <c r="K37" i="12" a="1"/>
  <c r="K37" i="12" s="1"/>
  <c r="J37" i="12" a="1"/>
  <c r="J37" i="12" s="1"/>
  <c r="L36" i="12" a="1"/>
  <c r="L36" i="12" s="1"/>
  <c r="K36" i="12" a="1"/>
  <c r="K36" i="12" s="1"/>
  <c r="J36" i="12" a="1"/>
  <c r="J36" i="12" s="1"/>
  <c r="L35" i="12" a="1"/>
  <c r="L35" i="12" s="1"/>
  <c r="K35" i="12" a="1"/>
  <c r="K35" i="12" s="1"/>
  <c r="J35" i="12" a="1"/>
  <c r="J35" i="12" s="1"/>
  <c r="I65" i="12"/>
  <c r="I60" i="12"/>
  <c r="I28" i="12"/>
  <c r="B12" i="12" s="1"/>
  <c r="I25" i="12"/>
  <c r="I24" i="12"/>
  <c r="I23" i="12"/>
  <c r="I22" i="12"/>
  <c r="I21" i="12"/>
  <c r="I20" i="12"/>
  <c r="E7" i="12" s="1"/>
  <c r="I50" i="12"/>
  <c r="I17" i="12"/>
  <c r="I16" i="12"/>
  <c r="I15" i="12"/>
  <c r="I9" i="12"/>
  <c r="I12" i="12" s="1"/>
  <c r="L42" i="11" a="1"/>
  <c r="L42" i="11" s="1"/>
  <c r="K42" i="11" a="1"/>
  <c r="K42" i="11" s="1"/>
  <c r="J42" i="11" a="1"/>
  <c r="J42" i="11" s="1"/>
  <c r="L41" i="11" a="1"/>
  <c r="L41" i="11" s="1"/>
  <c r="K41" i="11" a="1"/>
  <c r="K41" i="11" s="1"/>
  <c r="J41" i="11" a="1"/>
  <c r="J41" i="11" s="1"/>
  <c r="L40" i="11" a="1"/>
  <c r="L40" i="11" s="1"/>
  <c r="K40" i="11" a="1"/>
  <c r="K40" i="11" s="1"/>
  <c r="J40" i="11" a="1"/>
  <c r="J40" i="11" s="1"/>
  <c r="I70" i="11"/>
  <c r="L39" i="11" a="1"/>
  <c r="L39" i="11" s="1"/>
  <c r="K39" i="11" a="1"/>
  <c r="K39" i="11" s="1"/>
  <c r="J39" i="11" a="1"/>
  <c r="J39" i="11" s="1"/>
  <c r="L38" i="11" a="1"/>
  <c r="L38" i="11" s="1"/>
  <c r="K38" i="11" a="1"/>
  <c r="K38" i="11" s="1"/>
  <c r="J38" i="11" a="1"/>
  <c r="J38" i="11" s="1"/>
  <c r="I68" i="11"/>
  <c r="L37" i="11" a="1"/>
  <c r="L37" i="11" s="1"/>
  <c r="K37" i="11" a="1"/>
  <c r="K37" i="11" s="1"/>
  <c r="J37" i="11" a="1"/>
  <c r="J37" i="11" s="1"/>
  <c r="L36" i="11" a="1"/>
  <c r="L36" i="11" s="1"/>
  <c r="K36" i="11" a="1"/>
  <c r="K36" i="11" s="1"/>
  <c r="J36" i="11" a="1"/>
  <c r="J36" i="11" s="1"/>
  <c r="I66" i="11"/>
  <c r="L35" i="11" a="1"/>
  <c r="L35" i="11" s="1"/>
  <c r="K35" i="11" a="1"/>
  <c r="K35" i="11" s="1"/>
  <c r="J35" i="11" a="1"/>
  <c r="J35" i="11" s="1"/>
  <c r="I28" i="11"/>
  <c r="I25" i="11"/>
  <c r="I55" i="11"/>
  <c r="I24" i="11"/>
  <c r="I23" i="11"/>
  <c r="I22" i="11"/>
  <c r="I21" i="11"/>
  <c r="I20" i="11"/>
  <c r="E7" i="11" s="1"/>
  <c r="I50" i="11"/>
  <c r="I17" i="11"/>
  <c r="I16" i="11"/>
  <c r="I46" i="11"/>
  <c r="I15" i="11"/>
  <c r="I9" i="11"/>
  <c r="I12" i="11" s="1"/>
  <c r="L42" i="10" a="1"/>
  <c r="L42" i="10" s="1"/>
  <c r="K42" i="10" a="1"/>
  <c r="K42" i="10" s="1"/>
  <c r="J42" i="10" a="1"/>
  <c r="J42" i="10" s="1"/>
  <c r="L41" i="10" a="1"/>
  <c r="L41" i="10" s="1"/>
  <c r="K41" i="10" a="1"/>
  <c r="K41" i="10" s="1"/>
  <c r="J41" i="10" a="1"/>
  <c r="J41" i="10" s="1"/>
  <c r="L40" i="10" a="1"/>
  <c r="L40" i="10" s="1"/>
  <c r="K40" i="10" a="1"/>
  <c r="K40" i="10" s="1"/>
  <c r="J40" i="10" a="1"/>
  <c r="J40" i="10" s="1"/>
  <c r="L39" i="10" a="1"/>
  <c r="L39" i="10" s="1"/>
  <c r="K39" i="10" a="1"/>
  <c r="K39" i="10" s="1"/>
  <c r="J39" i="10" a="1"/>
  <c r="J39" i="10" s="1"/>
  <c r="I69" i="10"/>
  <c r="L38" i="10" a="1"/>
  <c r="L38" i="10" s="1"/>
  <c r="K38" i="10" a="1"/>
  <c r="K38" i="10" s="1"/>
  <c r="J38" i="10" a="1"/>
  <c r="J38" i="10" s="1"/>
  <c r="L37" i="10" a="1"/>
  <c r="L37" i="10" s="1"/>
  <c r="K37" i="10" a="1"/>
  <c r="K37" i="10" s="1"/>
  <c r="J37" i="10" a="1"/>
  <c r="J37" i="10" s="1"/>
  <c r="L36" i="10" a="1"/>
  <c r="L36" i="10" s="1"/>
  <c r="K36" i="10" a="1"/>
  <c r="K36" i="10" s="1"/>
  <c r="J36" i="10" a="1"/>
  <c r="J36" i="10" s="1"/>
  <c r="L35" i="10" a="1"/>
  <c r="L35" i="10" s="1"/>
  <c r="K35" i="10" a="1"/>
  <c r="K35" i="10" s="1"/>
  <c r="J35" i="10" a="1"/>
  <c r="J35" i="10" s="1"/>
  <c r="I65" i="10"/>
  <c r="I64" i="10"/>
  <c r="I60" i="10"/>
  <c r="I28" i="10"/>
  <c r="I24" i="10"/>
  <c r="I23" i="10"/>
  <c r="I25" i="10" s="1"/>
  <c r="I22" i="10"/>
  <c r="I21" i="10"/>
  <c r="I20" i="10"/>
  <c r="I49" i="10"/>
  <c r="I17" i="10"/>
  <c r="I16" i="10"/>
  <c r="I15" i="10"/>
  <c r="I9" i="10"/>
  <c r="I12" i="10" s="1"/>
  <c r="I29" i="16" l="1"/>
  <c r="I29" i="19"/>
  <c r="I29" i="27"/>
  <c r="I29" i="29"/>
  <c r="I29" i="24"/>
  <c r="I29" i="31"/>
  <c r="I29" i="18"/>
  <c r="I29" i="28"/>
  <c r="I29" i="23"/>
  <c r="E12" i="23" s="1"/>
  <c r="I29" i="26"/>
  <c r="I29" i="30"/>
  <c r="I29" i="21"/>
  <c r="I29" i="15"/>
  <c r="I29" i="20"/>
  <c r="I29" i="25"/>
  <c r="I29" i="22"/>
  <c r="I29" i="13"/>
  <c r="E12" i="13" s="1"/>
  <c r="I29" i="12"/>
  <c r="E12" i="12" s="1"/>
  <c r="I29" i="14"/>
  <c r="I29" i="10"/>
  <c r="E12" i="10" s="1"/>
  <c r="I29" i="33"/>
  <c r="E12" i="33" s="1"/>
  <c r="I29" i="32"/>
  <c r="E12" i="32" s="1"/>
  <c r="I40" i="29"/>
  <c r="I38" i="29"/>
  <c r="I29" i="17"/>
  <c r="E12" i="17" s="1"/>
  <c r="I29" i="11"/>
  <c r="E12" i="11" s="1"/>
  <c r="L42" i="8" a="1"/>
  <c r="L42" i="8" s="1"/>
  <c r="K42" i="8" a="1"/>
  <c r="K42" i="8" s="1"/>
  <c r="J42" i="8" a="1"/>
  <c r="J42" i="8" s="1"/>
  <c r="L41" i="8" a="1"/>
  <c r="L41" i="8" s="1"/>
  <c r="K41" i="8" a="1"/>
  <c r="K41" i="8" s="1"/>
  <c r="J41" i="8" a="1"/>
  <c r="J41" i="8" s="1"/>
  <c r="L40" i="8" a="1"/>
  <c r="L40" i="8" s="1"/>
  <c r="K40" i="8" a="1"/>
  <c r="K40" i="8" s="1"/>
  <c r="J40" i="8" a="1"/>
  <c r="J40" i="8" s="1"/>
  <c r="I70" i="8"/>
  <c r="F40" i="8"/>
  <c r="B40" i="8"/>
  <c r="L39" i="8" a="1"/>
  <c r="L39" i="8" s="1"/>
  <c r="K39" i="8" a="1"/>
  <c r="K39" i="8" s="1"/>
  <c r="J39" i="8" a="1"/>
  <c r="J39" i="8" s="1"/>
  <c r="I69" i="8"/>
  <c r="B39" i="8"/>
  <c r="L38" i="8" a="1"/>
  <c r="L38" i="8" s="1"/>
  <c r="K38" i="8" a="1"/>
  <c r="K38" i="8" s="1"/>
  <c r="J38" i="8" a="1"/>
  <c r="J38" i="8" s="1"/>
  <c r="I68" i="8"/>
  <c r="F38" i="8"/>
  <c r="B38" i="8"/>
  <c r="L37" i="8" a="1"/>
  <c r="L37" i="8" s="1"/>
  <c r="K37" i="8" a="1"/>
  <c r="K37" i="8" s="1"/>
  <c r="J37" i="8" a="1"/>
  <c r="J37" i="8" s="1"/>
  <c r="I67" i="8"/>
  <c r="F37" i="8"/>
  <c r="B37" i="8"/>
  <c r="L36" i="8" a="1"/>
  <c r="L36" i="8" s="1"/>
  <c r="K36" i="8" a="1"/>
  <c r="K36" i="8" s="1"/>
  <c r="J36" i="8" a="1"/>
  <c r="J36" i="8" s="1"/>
  <c r="I66" i="8"/>
  <c r="B36" i="8"/>
  <c r="L35" i="8" a="1"/>
  <c r="L35" i="8" s="1"/>
  <c r="K35" i="8" a="1"/>
  <c r="K35" i="8" s="1"/>
  <c r="J35" i="8" a="1"/>
  <c r="J35" i="8" s="1"/>
  <c r="I65" i="8"/>
  <c r="B35" i="8"/>
  <c r="I64" i="8"/>
  <c r="F34" i="8"/>
  <c r="B34" i="8"/>
  <c r="I63" i="8"/>
  <c r="B33" i="8"/>
  <c r="I62" i="8"/>
  <c r="F32" i="8"/>
  <c r="B32" i="8"/>
  <c r="I61" i="8"/>
  <c r="B31" i="8"/>
  <c r="I60" i="8"/>
  <c r="F30" i="8"/>
  <c r="B30" i="8"/>
  <c r="I59" i="8"/>
  <c r="F29" i="8"/>
  <c r="B29" i="8"/>
  <c r="I28" i="8"/>
  <c r="B12" i="8" s="1"/>
  <c r="I58" i="8"/>
  <c r="B28" i="8"/>
  <c r="I57" i="8"/>
  <c r="B27" i="8"/>
  <c r="I56" i="8"/>
  <c r="F26" i="8"/>
  <c r="B26" i="8"/>
  <c r="I55" i="8"/>
  <c r="F25" i="8"/>
  <c r="B25" i="8"/>
  <c r="I54" i="8"/>
  <c r="F24" i="8"/>
  <c r="B24" i="8"/>
  <c r="I53" i="8"/>
  <c r="F23" i="8"/>
  <c r="B23" i="8"/>
  <c r="I22" i="8"/>
  <c r="I24" i="8" s="1"/>
  <c r="I52" i="8"/>
  <c r="B22" i="8"/>
  <c r="I21" i="8"/>
  <c r="I23" i="8" s="1"/>
  <c r="I51" i="8"/>
  <c r="F21" i="8"/>
  <c r="B21" i="8"/>
  <c r="I20" i="8"/>
  <c r="I50" i="8"/>
  <c r="B20" i="8"/>
  <c r="I49" i="8"/>
  <c r="B19" i="8"/>
  <c r="I48" i="8"/>
  <c r="B18" i="8"/>
  <c r="I47" i="8"/>
  <c r="B17" i="8"/>
  <c r="I16" i="8"/>
  <c r="I46" i="8"/>
  <c r="B16" i="8"/>
  <c r="I15" i="8"/>
  <c r="E10" i="8"/>
  <c r="E9" i="8"/>
  <c r="E4" i="8"/>
  <c r="I9" i="8" s="1"/>
  <c r="I12" i="8" s="1"/>
  <c r="F49" i="1" a="1"/>
  <c r="F67" i="1" a="1"/>
  <c r="F53" i="1" a="1"/>
  <c r="F62" i="1" a="1"/>
  <c r="F65" i="1" a="1"/>
  <c r="F63" i="1" a="1"/>
  <c r="F56" i="1" a="1"/>
  <c r="F68" i="1" a="1"/>
  <c r="F72" i="1" a="1"/>
  <c r="F52" i="1" a="1"/>
  <c r="F69" i="1" a="1"/>
  <c r="F58" i="1" a="1"/>
  <c r="F66" i="1" a="1"/>
  <c r="F60" i="1" a="1"/>
  <c r="F55" i="1" a="1"/>
  <c r="F51" i="1" a="1"/>
  <c r="F71" i="1" a="1"/>
  <c r="F70" i="1" a="1"/>
  <c r="F73" i="1" a="1"/>
  <c r="F54" i="1" a="1"/>
  <c r="F57" i="1" a="1"/>
  <c r="F50" i="1" a="1"/>
  <c r="F64" i="1" a="1"/>
  <c r="F59" i="1" a="1"/>
  <c r="F61" i="1" a="1"/>
  <c r="D13" i="33" l="1"/>
  <c r="D12" i="33"/>
  <c r="E11" i="33"/>
  <c r="D13" i="32"/>
  <c r="D12" i="32"/>
  <c r="E11" i="32"/>
  <c r="I41" i="31"/>
  <c r="E12" i="31"/>
  <c r="I40" i="30"/>
  <c r="E12" i="30"/>
  <c r="I36" i="29"/>
  <c r="E12" i="29"/>
  <c r="I42" i="28"/>
  <c r="E12" i="28"/>
  <c r="I38" i="27"/>
  <c r="E12" i="27"/>
  <c r="I41" i="26"/>
  <c r="E12" i="26"/>
  <c r="I40" i="25"/>
  <c r="E12" i="25"/>
  <c r="I36" i="24"/>
  <c r="E12" i="24"/>
  <c r="D13" i="23"/>
  <c r="D12" i="23"/>
  <c r="E11" i="23"/>
  <c r="I40" i="22"/>
  <c r="E12" i="22"/>
  <c r="I37" i="21"/>
  <c r="E12" i="21"/>
  <c r="I42" i="20"/>
  <c r="E12" i="20"/>
  <c r="I37" i="19"/>
  <c r="E12" i="19"/>
  <c r="I36" i="18"/>
  <c r="E12" i="18"/>
  <c r="D13" i="17"/>
  <c r="D12" i="17"/>
  <c r="E11" i="17"/>
  <c r="I39" i="16"/>
  <c r="E12" i="16"/>
  <c r="I6" i="16" s="1"/>
  <c r="G4" i="16" s="1"/>
  <c r="I40" i="15"/>
  <c r="E12" i="15"/>
  <c r="I37" i="14"/>
  <c r="E12" i="14"/>
  <c r="D12" i="13"/>
  <c r="D13" i="13"/>
  <c r="E11" i="13"/>
  <c r="D13" i="12"/>
  <c r="D12" i="12"/>
  <c r="E11" i="12"/>
  <c r="I30" i="13"/>
  <c r="I35" i="12"/>
  <c r="D13" i="11"/>
  <c r="D12" i="11"/>
  <c r="E11" i="11"/>
  <c r="D13" i="10"/>
  <c r="D12" i="10"/>
  <c r="E11" i="10"/>
  <c r="I30" i="16"/>
  <c r="I42" i="16"/>
  <c r="I40" i="16"/>
  <c r="I37" i="16"/>
  <c r="I31" i="16"/>
  <c r="I36" i="16"/>
  <c r="I38" i="16"/>
  <c r="I41" i="16"/>
  <c r="I35" i="16"/>
  <c r="I39" i="27"/>
  <c r="I41" i="18"/>
  <c r="I31" i="24"/>
  <c r="I6" i="24" s="1"/>
  <c r="I37" i="27"/>
  <c r="I35" i="18"/>
  <c r="I39" i="18"/>
  <c r="I37" i="24"/>
  <c r="I35" i="24"/>
  <c r="I30" i="23"/>
  <c r="I38" i="23"/>
  <c r="I30" i="24"/>
  <c r="I42" i="24"/>
  <c r="I39" i="24"/>
  <c r="I41" i="30"/>
  <c r="I37" i="29"/>
  <c r="I35" i="30"/>
  <c r="I30" i="18"/>
  <c r="I35" i="26"/>
  <c r="I37" i="30"/>
  <c r="I31" i="23"/>
  <c r="I35" i="27"/>
  <c r="I36" i="23"/>
  <c r="I35" i="29"/>
  <c r="I30" i="29"/>
  <c r="I39" i="29"/>
  <c r="I41" i="29"/>
  <c r="I39" i="30"/>
  <c r="I31" i="30"/>
  <c r="I40" i="21"/>
  <c r="I42" i="23"/>
  <c r="I35" i="23"/>
  <c r="I38" i="24"/>
  <c r="I42" i="29"/>
  <c r="I37" i="23"/>
  <c r="I41" i="24"/>
  <c r="I31" i="29"/>
  <c r="I37" i="20"/>
  <c r="I39" i="23"/>
  <c r="I40" i="24"/>
  <c r="I30" i="28"/>
  <c r="I42" i="18"/>
  <c r="I30" i="27"/>
  <c r="I37" i="18"/>
  <c r="I42" i="27"/>
  <c r="I38" i="28"/>
  <c r="I31" i="27"/>
  <c r="I30" i="19"/>
  <c r="I36" i="27"/>
  <c r="I31" i="19"/>
  <c r="I40" i="27"/>
  <c r="I30" i="31"/>
  <c r="I42" i="19"/>
  <c r="I41" i="19"/>
  <c r="I31" i="28"/>
  <c r="I36" i="28"/>
  <c r="I36" i="19"/>
  <c r="I41" i="27"/>
  <c r="I38" i="31"/>
  <c r="I38" i="19"/>
  <c r="I40" i="19"/>
  <c r="I31" i="18"/>
  <c r="I39" i="19"/>
  <c r="I39" i="28"/>
  <c r="I38" i="18"/>
  <c r="I35" i="19"/>
  <c r="I41" i="28"/>
  <c r="I40" i="18"/>
  <c r="I40" i="23"/>
  <c r="I37" i="26"/>
  <c r="I37" i="28"/>
  <c r="I35" i="31"/>
  <c r="I37" i="31"/>
  <c r="I39" i="31"/>
  <c r="I35" i="15"/>
  <c r="I40" i="28"/>
  <c r="I42" i="31"/>
  <c r="I30" i="30"/>
  <c r="I31" i="31"/>
  <c r="I42" i="25"/>
  <c r="I42" i="30"/>
  <c r="I36" i="31"/>
  <c r="I40" i="31"/>
  <c r="I30" i="26"/>
  <c r="I35" i="28"/>
  <c r="I39" i="26"/>
  <c r="I31" i="26"/>
  <c r="I36" i="26"/>
  <c r="I38" i="26"/>
  <c r="I40" i="26"/>
  <c r="I35" i="20"/>
  <c r="I37" i="15"/>
  <c r="I39" i="15"/>
  <c r="I40" i="20"/>
  <c r="I30" i="15"/>
  <c r="I36" i="20"/>
  <c r="I39" i="20"/>
  <c r="I41" i="15"/>
  <c r="I31" i="20"/>
  <c r="I38" i="20"/>
  <c r="I39" i="21"/>
  <c r="I38" i="15"/>
  <c r="I36" i="30"/>
  <c r="I30" i="21"/>
  <c r="I42" i="21"/>
  <c r="I36" i="21"/>
  <c r="I31" i="21"/>
  <c r="I38" i="21"/>
  <c r="I40" i="14"/>
  <c r="I42" i="22"/>
  <c r="I41" i="20"/>
  <c r="I31" i="22"/>
  <c r="I36" i="15"/>
  <c r="I30" i="20"/>
  <c r="I41" i="23"/>
  <c r="I38" i="30"/>
  <c r="I42" i="15"/>
  <c r="I31" i="15"/>
  <c r="I38" i="22"/>
  <c r="I38" i="12"/>
  <c r="I41" i="13"/>
  <c r="I30" i="25"/>
  <c r="I39" i="13"/>
  <c r="I41" i="25"/>
  <c r="I31" i="25"/>
  <c r="I39" i="14"/>
  <c r="I41" i="21"/>
  <c r="I35" i="25"/>
  <c r="I36" i="14"/>
  <c r="I37" i="13"/>
  <c r="I35" i="21"/>
  <c r="I37" i="25"/>
  <c r="I38" i="14"/>
  <c r="I39" i="25"/>
  <c r="I39" i="12"/>
  <c r="I41" i="22"/>
  <c r="I42" i="13"/>
  <c r="I41" i="14"/>
  <c r="I35" i="22"/>
  <c r="I36" i="25"/>
  <c r="I36" i="13"/>
  <c r="I40" i="13"/>
  <c r="I35" i="13"/>
  <c r="I31" i="13"/>
  <c r="I37" i="22"/>
  <c r="I38" i="25"/>
  <c r="I40" i="12"/>
  <c r="I41" i="12"/>
  <c r="I37" i="12"/>
  <c r="I30" i="14"/>
  <c r="I39" i="22"/>
  <c r="I38" i="13"/>
  <c r="I30" i="12"/>
  <c r="I42" i="14"/>
  <c r="I31" i="14"/>
  <c r="I30" i="22"/>
  <c r="I31" i="12"/>
  <c r="I36" i="12"/>
  <c r="I35" i="14"/>
  <c r="I36" i="22"/>
  <c r="I42" i="26"/>
  <c r="I42" i="12"/>
  <c r="I38" i="10"/>
  <c r="I30" i="10"/>
  <c r="I36" i="10" s="1"/>
  <c r="I40" i="33"/>
  <c r="I38" i="33"/>
  <c r="I36" i="33"/>
  <c r="I31" i="33"/>
  <c r="I30" i="33"/>
  <c r="I39" i="33"/>
  <c r="I37" i="33"/>
  <c r="I35" i="33"/>
  <c r="I41" i="33"/>
  <c r="I42" i="33"/>
  <c r="I31" i="32"/>
  <c r="I39" i="32"/>
  <c r="I37" i="32"/>
  <c r="I35" i="32"/>
  <c r="I40" i="32"/>
  <c r="I38" i="32"/>
  <c r="I36" i="32"/>
  <c r="I42" i="32"/>
  <c r="I30" i="32"/>
  <c r="I41" i="32"/>
  <c r="I30" i="17"/>
  <c r="I39" i="17"/>
  <c r="I35" i="17"/>
  <c r="I37" i="17"/>
  <c r="I40" i="17"/>
  <c r="I38" i="17"/>
  <c r="I36" i="17"/>
  <c r="I31" i="17"/>
  <c r="I42" i="17"/>
  <c r="I41" i="17"/>
  <c r="I42" i="11"/>
  <c r="I39" i="11"/>
  <c r="I35" i="11"/>
  <c r="I41" i="11"/>
  <c r="I40" i="11"/>
  <c r="I38" i="11"/>
  <c r="I36" i="11"/>
  <c r="I31" i="11"/>
  <c r="I30" i="11"/>
  <c r="I37" i="11"/>
  <c r="F19" i="8"/>
  <c r="F20" i="8"/>
  <c r="F33" i="8"/>
  <c r="F35" i="8"/>
  <c r="E7" i="8"/>
  <c r="E5" i="8"/>
  <c r="E6" i="8"/>
  <c r="I25" i="8"/>
  <c r="I17" i="8"/>
  <c r="F36" i="8"/>
  <c r="F39" i="8"/>
  <c r="F31" i="8"/>
  <c r="F27" i="8"/>
  <c r="F22" i="8"/>
  <c r="F28" i="8"/>
  <c r="F18" i="8"/>
  <c r="F16" i="8"/>
  <c r="F17" i="8"/>
  <c r="F59" i="1"/>
  <c r="G59" i="1" s="1"/>
  <c r="F68" i="1"/>
  <c r="G68" i="1" s="1"/>
  <c r="F57" i="1"/>
  <c r="G57" i="1" s="1"/>
  <c r="F56" i="1"/>
  <c r="G56" i="1" s="1"/>
  <c r="F64" i="1"/>
  <c r="G64" i="1" s="1"/>
  <c r="F54" i="1"/>
  <c r="G54" i="1" s="1"/>
  <c r="F73" i="1"/>
  <c r="G73" i="1" s="1"/>
  <c r="F63" i="1"/>
  <c r="G63" i="1" s="1"/>
  <c r="F53" i="1"/>
  <c r="G53" i="1" s="1"/>
  <c r="F58" i="1"/>
  <c r="G58" i="1" s="1"/>
  <c r="F72" i="1"/>
  <c r="G72" i="1" s="1"/>
  <c r="F62" i="1"/>
  <c r="G62" i="1" s="1"/>
  <c r="F52" i="1"/>
  <c r="G52" i="1" s="1"/>
  <c r="F67" i="1"/>
  <c r="G67" i="1" s="1"/>
  <c r="F69" i="1"/>
  <c r="G69" i="1" s="1"/>
  <c r="F66" i="1"/>
  <c r="G66" i="1" s="1"/>
  <c r="F61" i="1"/>
  <c r="G61" i="1" s="1"/>
  <c r="F55" i="1"/>
  <c r="G55" i="1" s="1"/>
  <c r="F51" i="1"/>
  <c r="G51" i="1" s="1"/>
  <c r="F65" i="1"/>
  <c r="G65" i="1" s="1"/>
  <c r="F71" i="1"/>
  <c r="G71" i="1" s="1"/>
  <c r="F70" i="1"/>
  <c r="G70" i="1" s="1"/>
  <c r="F60" i="1"/>
  <c r="G60" i="1" s="1"/>
  <c r="F50" i="1"/>
  <c r="G50" i="1" s="1"/>
  <c r="F49" i="1"/>
  <c r="G49" i="1" s="1"/>
  <c r="J16" i="1"/>
  <c r="J13" i="1"/>
  <c r="D13" i="31" l="1"/>
  <c r="D12" i="31"/>
  <c r="E11" i="31"/>
  <c r="D13" i="30"/>
  <c r="D12" i="30"/>
  <c r="E11" i="30"/>
  <c r="D13" i="29"/>
  <c r="D12" i="29"/>
  <c r="E11" i="29"/>
  <c r="D13" i="28"/>
  <c r="E11" i="28"/>
  <c r="D12" i="28"/>
  <c r="D13" i="27"/>
  <c r="D12" i="27"/>
  <c r="E11" i="27"/>
  <c r="D13" i="26"/>
  <c r="D12" i="26"/>
  <c r="E11" i="26"/>
  <c r="D13" i="25"/>
  <c r="D12" i="25"/>
  <c r="E11" i="25"/>
  <c r="I5" i="24"/>
  <c r="G4" i="24"/>
  <c r="D13" i="24"/>
  <c r="D12" i="24"/>
  <c r="E11" i="24"/>
  <c r="D13" i="22"/>
  <c r="D12" i="22"/>
  <c r="E11" i="22"/>
  <c r="D13" i="21"/>
  <c r="D12" i="21"/>
  <c r="E11" i="21"/>
  <c r="D13" i="20"/>
  <c r="D12" i="20"/>
  <c r="E11" i="20"/>
  <c r="D13" i="19"/>
  <c r="D12" i="19"/>
  <c r="E11" i="19"/>
  <c r="D13" i="18"/>
  <c r="D12" i="18"/>
  <c r="E11" i="18"/>
  <c r="D13" i="16"/>
  <c r="D12" i="16"/>
  <c r="E11" i="16"/>
  <c r="D13" i="15"/>
  <c r="D12" i="15"/>
  <c r="E11" i="15"/>
  <c r="D13" i="14"/>
  <c r="D12" i="14"/>
  <c r="E11" i="14"/>
  <c r="G15" i="8"/>
  <c r="G14" i="8" s="1"/>
  <c r="I6" i="23"/>
  <c r="I6" i="26"/>
  <c r="G4" i="26" s="1"/>
  <c r="I6" i="18"/>
  <c r="G4" i="18" s="1"/>
  <c r="I6" i="29"/>
  <c r="G4" i="29" s="1"/>
  <c r="I6" i="27"/>
  <c r="G4" i="27" s="1"/>
  <c r="I6" i="28"/>
  <c r="I6" i="19"/>
  <c r="G4" i="19" s="1"/>
  <c r="I6" i="30"/>
  <c r="G4" i="30" s="1"/>
  <c r="I6" i="31"/>
  <c r="G4" i="31" s="1"/>
  <c r="I6" i="21"/>
  <c r="I6" i="15"/>
  <c r="G4" i="15" s="1"/>
  <c r="I6" i="13"/>
  <c r="G4" i="13" s="1"/>
  <c r="I6" i="20"/>
  <c r="G4" i="20" s="1"/>
  <c r="I6" i="12"/>
  <c r="G4" i="12" s="1"/>
  <c r="I6" i="25"/>
  <c r="G4" i="25" s="1"/>
  <c r="I6" i="14"/>
  <c r="G4" i="14" s="1"/>
  <c r="I6" i="22"/>
  <c r="G4" i="22" s="1"/>
  <c r="I6" i="32"/>
  <c r="G4" i="32" s="1"/>
  <c r="I39" i="10"/>
  <c r="I37" i="10"/>
  <c r="I35" i="10"/>
  <c r="I41" i="10"/>
  <c r="I40" i="10"/>
  <c r="I42" i="10"/>
  <c r="I6" i="17"/>
  <c r="G4" i="17" s="1"/>
  <c r="I6" i="33"/>
  <c r="G4" i="33" s="1"/>
  <c r="I5" i="16"/>
  <c r="I6" i="11"/>
  <c r="G4" i="11" s="1"/>
  <c r="A7" i="3"/>
  <c r="A1" i="6"/>
  <c r="I5" i="28" l="1"/>
  <c r="G4" i="28"/>
  <c r="I5" i="23"/>
  <c r="G4" i="23"/>
  <c r="I5" i="21"/>
  <c r="G4" i="21"/>
  <c r="I5" i="26"/>
  <c r="I5" i="18"/>
  <c r="I29" i="8"/>
  <c r="I30" i="8" s="1"/>
  <c r="I40" i="8" s="1"/>
  <c r="I5" i="27"/>
  <c r="I5" i="29"/>
  <c r="I5" i="30"/>
  <c r="I5" i="19"/>
  <c r="I5" i="31"/>
  <c r="I5" i="15"/>
  <c r="I5" i="13"/>
  <c r="I5" i="20"/>
  <c r="I5" i="14"/>
  <c r="I5" i="22"/>
  <c r="I5" i="12"/>
  <c r="I5" i="25"/>
  <c r="I5" i="32"/>
  <c r="I31" i="10"/>
  <c r="I5" i="17"/>
  <c r="I5" i="11"/>
  <c r="I5" i="33"/>
  <c r="G31" i="2"/>
  <c r="C58" i="2"/>
  <c r="C83" i="2" s="1"/>
  <c r="C108" i="2" s="1"/>
  <c r="C133" i="2" s="1"/>
  <c r="C158" i="2" s="1"/>
  <c r="C183" i="2" s="1"/>
  <c r="C208" i="2" s="1"/>
  <c r="C233" i="2" s="1"/>
  <c r="C258" i="2" s="1"/>
  <c r="C283" i="2" s="1"/>
  <c r="C308" i="2" s="1"/>
  <c r="C333" i="2" s="1"/>
  <c r="C358" i="2" s="1"/>
  <c r="C383" i="2" s="1"/>
  <c r="C408" i="2" s="1"/>
  <c r="C433" i="2" s="1"/>
  <c r="C458" i="2" s="1"/>
  <c r="C483" i="2" s="1"/>
  <c r="C508" i="2" s="1"/>
  <c r="C533" i="2" s="1"/>
  <c r="C558" i="2" s="1"/>
  <c r="C583" i="2" s="1"/>
  <c r="C608" i="2" s="1"/>
  <c r="C633" i="2" s="1"/>
  <c r="C59" i="2"/>
  <c r="C84" i="2" s="1"/>
  <c r="C109" i="2" s="1"/>
  <c r="C134" i="2" s="1"/>
  <c r="C159" i="2" s="1"/>
  <c r="C184" i="2" s="1"/>
  <c r="C209" i="2" s="1"/>
  <c r="C234" i="2" s="1"/>
  <c r="C259" i="2" s="1"/>
  <c r="C284" i="2" s="1"/>
  <c r="C309" i="2" s="1"/>
  <c r="C334" i="2" s="1"/>
  <c r="C359" i="2" s="1"/>
  <c r="C384" i="2" s="1"/>
  <c r="C409" i="2" s="1"/>
  <c r="C434" i="2" s="1"/>
  <c r="C459" i="2" s="1"/>
  <c r="C484" i="2" s="1"/>
  <c r="C509" i="2" s="1"/>
  <c r="C534" i="2" s="1"/>
  <c r="C559" i="2" s="1"/>
  <c r="C584" i="2" s="1"/>
  <c r="C609" i="2" s="1"/>
  <c r="C634" i="2" s="1"/>
  <c r="C60" i="2"/>
  <c r="C85" i="2" s="1"/>
  <c r="C110" i="2" s="1"/>
  <c r="C135" i="2" s="1"/>
  <c r="C160" i="2" s="1"/>
  <c r="C185" i="2" s="1"/>
  <c r="C210" i="2" s="1"/>
  <c r="C235" i="2" s="1"/>
  <c r="C260" i="2" s="1"/>
  <c r="C285" i="2" s="1"/>
  <c r="C310" i="2" s="1"/>
  <c r="C335" i="2" s="1"/>
  <c r="C360" i="2" s="1"/>
  <c r="C385" i="2" s="1"/>
  <c r="C410" i="2" s="1"/>
  <c r="C435" i="2" s="1"/>
  <c r="C460" i="2" s="1"/>
  <c r="C485" i="2" s="1"/>
  <c r="C510" i="2" s="1"/>
  <c r="C535" i="2" s="1"/>
  <c r="C560" i="2" s="1"/>
  <c r="C585" i="2" s="1"/>
  <c r="C610" i="2" s="1"/>
  <c r="C635" i="2" s="1"/>
  <c r="C61" i="2"/>
  <c r="C86" i="2" s="1"/>
  <c r="C111" i="2" s="1"/>
  <c r="C136" i="2" s="1"/>
  <c r="C161" i="2" s="1"/>
  <c r="C186" i="2" s="1"/>
  <c r="C211" i="2" s="1"/>
  <c r="C236" i="2" s="1"/>
  <c r="C261" i="2" s="1"/>
  <c r="C286" i="2" s="1"/>
  <c r="C311" i="2" s="1"/>
  <c r="C336" i="2" s="1"/>
  <c r="C361" i="2" s="1"/>
  <c r="C386" i="2" s="1"/>
  <c r="C411" i="2" s="1"/>
  <c r="C436" i="2" s="1"/>
  <c r="C461" i="2" s="1"/>
  <c r="C486" i="2" s="1"/>
  <c r="C511" i="2" s="1"/>
  <c r="C536" i="2" s="1"/>
  <c r="C561" i="2" s="1"/>
  <c r="C586" i="2" s="1"/>
  <c r="C611" i="2" s="1"/>
  <c r="C636" i="2" s="1"/>
  <c r="C62" i="2"/>
  <c r="C87" i="2" s="1"/>
  <c r="C112" i="2" s="1"/>
  <c r="C137" i="2" s="1"/>
  <c r="C162" i="2" s="1"/>
  <c r="C187" i="2" s="1"/>
  <c r="C212" i="2" s="1"/>
  <c r="C237" i="2" s="1"/>
  <c r="C262" i="2" s="1"/>
  <c r="C287" i="2" s="1"/>
  <c r="C312" i="2" s="1"/>
  <c r="C337" i="2" s="1"/>
  <c r="C362" i="2" s="1"/>
  <c r="C387" i="2" s="1"/>
  <c r="C412" i="2" s="1"/>
  <c r="C437" i="2" s="1"/>
  <c r="C462" i="2" s="1"/>
  <c r="C487" i="2" s="1"/>
  <c r="C512" i="2" s="1"/>
  <c r="C537" i="2" s="1"/>
  <c r="C562" i="2" s="1"/>
  <c r="C587" i="2" s="1"/>
  <c r="C612" i="2" s="1"/>
  <c r="C637" i="2" s="1"/>
  <c r="C63" i="2"/>
  <c r="C64" i="2"/>
  <c r="C89" i="2" s="1"/>
  <c r="C114" i="2" s="1"/>
  <c r="C139" i="2" s="1"/>
  <c r="C164" i="2" s="1"/>
  <c r="C189" i="2" s="1"/>
  <c r="C214" i="2" s="1"/>
  <c r="C239" i="2" s="1"/>
  <c r="C264" i="2" s="1"/>
  <c r="C289" i="2" s="1"/>
  <c r="C314" i="2" s="1"/>
  <c r="C339" i="2" s="1"/>
  <c r="C364" i="2" s="1"/>
  <c r="C389" i="2" s="1"/>
  <c r="C414" i="2" s="1"/>
  <c r="C439" i="2" s="1"/>
  <c r="C464" i="2" s="1"/>
  <c r="C489" i="2" s="1"/>
  <c r="C514" i="2" s="1"/>
  <c r="C539" i="2" s="1"/>
  <c r="C564" i="2" s="1"/>
  <c r="C589" i="2" s="1"/>
  <c r="C614" i="2" s="1"/>
  <c r="C639" i="2" s="1"/>
  <c r="C65" i="2"/>
  <c r="C66" i="2"/>
  <c r="C91" i="2" s="1"/>
  <c r="C116" i="2" s="1"/>
  <c r="C141" i="2" s="1"/>
  <c r="C166" i="2" s="1"/>
  <c r="C191" i="2" s="1"/>
  <c r="C216" i="2" s="1"/>
  <c r="C241" i="2" s="1"/>
  <c r="C266" i="2" s="1"/>
  <c r="C291" i="2" s="1"/>
  <c r="C316" i="2" s="1"/>
  <c r="C341" i="2" s="1"/>
  <c r="C366" i="2" s="1"/>
  <c r="C391" i="2" s="1"/>
  <c r="C416" i="2" s="1"/>
  <c r="C441" i="2" s="1"/>
  <c r="C466" i="2" s="1"/>
  <c r="C491" i="2" s="1"/>
  <c r="C516" i="2" s="1"/>
  <c r="C541" i="2" s="1"/>
  <c r="C566" i="2" s="1"/>
  <c r="C591" i="2" s="1"/>
  <c r="C616" i="2" s="1"/>
  <c r="C641" i="2" s="1"/>
  <c r="C67" i="2"/>
  <c r="C92" i="2" s="1"/>
  <c r="C117" i="2" s="1"/>
  <c r="C142" i="2" s="1"/>
  <c r="C167" i="2" s="1"/>
  <c r="C192" i="2" s="1"/>
  <c r="C217" i="2" s="1"/>
  <c r="C242" i="2" s="1"/>
  <c r="C267" i="2" s="1"/>
  <c r="C292" i="2" s="1"/>
  <c r="C317" i="2" s="1"/>
  <c r="C342" i="2" s="1"/>
  <c r="C367" i="2" s="1"/>
  <c r="C392" i="2" s="1"/>
  <c r="C417" i="2" s="1"/>
  <c r="C442" i="2" s="1"/>
  <c r="C467" i="2" s="1"/>
  <c r="C492" i="2" s="1"/>
  <c r="C517" i="2" s="1"/>
  <c r="C542" i="2" s="1"/>
  <c r="C567" i="2" s="1"/>
  <c r="C592" i="2" s="1"/>
  <c r="C617" i="2" s="1"/>
  <c r="C642" i="2" s="1"/>
  <c r="C68" i="2"/>
  <c r="C93" i="2" s="1"/>
  <c r="C118" i="2" s="1"/>
  <c r="C143" i="2" s="1"/>
  <c r="C168" i="2" s="1"/>
  <c r="C193" i="2" s="1"/>
  <c r="C218" i="2" s="1"/>
  <c r="C243" i="2" s="1"/>
  <c r="C268" i="2" s="1"/>
  <c r="C293" i="2" s="1"/>
  <c r="C318" i="2" s="1"/>
  <c r="C343" i="2" s="1"/>
  <c r="C368" i="2" s="1"/>
  <c r="C393" i="2" s="1"/>
  <c r="C418" i="2" s="1"/>
  <c r="C443" i="2" s="1"/>
  <c r="C468" i="2" s="1"/>
  <c r="C493" i="2" s="1"/>
  <c r="C518" i="2" s="1"/>
  <c r="C543" i="2" s="1"/>
  <c r="C568" i="2" s="1"/>
  <c r="C593" i="2" s="1"/>
  <c r="C618" i="2" s="1"/>
  <c r="C643" i="2" s="1"/>
  <c r="C69" i="2"/>
  <c r="C94" i="2" s="1"/>
  <c r="C119" i="2" s="1"/>
  <c r="C144" i="2" s="1"/>
  <c r="C169" i="2" s="1"/>
  <c r="C194" i="2" s="1"/>
  <c r="C219" i="2" s="1"/>
  <c r="C244" i="2" s="1"/>
  <c r="C269" i="2" s="1"/>
  <c r="C294" i="2" s="1"/>
  <c r="C319" i="2" s="1"/>
  <c r="C344" i="2" s="1"/>
  <c r="C369" i="2" s="1"/>
  <c r="C394" i="2" s="1"/>
  <c r="C419" i="2" s="1"/>
  <c r="C444" i="2" s="1"/>
  <c r="C469" i="2" s="1"/>
  <c r="C494" i="2" s="1"/>
  <c r="C519" i="2" s="1"/>
  <c r="C544" i="2" s="1"/>
  <c r="C569" i="2" s="1"/>
  <c r="C594" i="2" s="1"/>
  <c r="C619" i="2" s="1"/>
  <c r="C644" i="2" s="1"/>
  <c r="C70" i="2"/>
  <c r="C95" i="2" s="1"/>
  <c r="C120" i="2" s="1"/>
  <c r="C145" i="2" s="1"/>
  <c r="C170" i="2" s="1"/>
  <c r="C195" i="2" s="1"/>
  <c r="C220" i="2" s="1"/>
  <c r="C245" i="2" s="1"/>
  <c r="C270" i="2" s="1"/>
  <c r="C295" i="2" s="1"/>
  <c r="C320" i="2" s="1"/>
  <c r="C345" i="2" s="1"/>
  <c r="C370" i="2" s="1"/>
  <c r="C395" i="2" s="1"/>
  <c r="C420" i="2" s="1"/>
  <c r="C445" i="2" s="1"/>
  <c r="C470" i="2" s="1"/>
  <c r="C495" i="2" s="1"/>
  <c r="C520" i="2" s="1"/>
  <c r="C545" i="2" s="1"/>
  <c r="C570" i="2" s="1"/>
  <c r="C595" i="2" s="1"/>
  <c r="C620" i="2" s="1"/>
  <c r="C645" i="2" s="1"/>
  <c r="C71" i="2"/>
  <c r="C96" i="2" s="1"/>
  <c r="C121" i="2" s="1"/>
  <c r="C146" i="2" s="1"/>
  <c r="C171" i="2" s="1"/>
  <c r="C196" i="2" s="1"/>
  <c r="C221" i="2" s="1"/>
  <c r="C246" i="2" s="1"/>
  <c r="C271" i="2" s="1"/>
  <c r="C296" i="2" s="1"/>
  <c r="C321" i="2" s="1"/>
  <c r="C346" i="2" s="1"/>
  <c r="C371" i="2" s="1"/>
  <c r="C396" i="2" s="1"/>
  <c r="C421" i="2" s="1"/>
  <c r="C446" i="2" s="1"/>
  <c r="C471" i="2" s="1"/>
  <c r="C496" i="2" s="1"/>
  <c r="C521" i="2" s="1"/>
  <c r="C546" i="2" s="1"/>
  <c r="C571" i="2" s="1"/>
  <c r="C596" i="2" s="1"/>
  <c r="C621" i="2" s="1"/>
  <c r="C646" i="2" s="1"/>
  <c r="C72" i="2"/>
  <c r="C97" i="2" s="1"/>
  <c r="C122" i="2" s="1"/>
  <c r="C147" i="2" s="1"/>
  <c r="C172" i="2" s="1"/>
  <c r="C197" i="2" s="1"/>
  <c r="C222" i="2" s="1"/>
  <c r="C247" i="2" s="1"/>
  <c r="C272" i="2" s="1"/>
  <c r="C297" i="2" s="1"/>
  <c r="C322" i="2" s="1"/>
  <c r="C347" i="2" s="1"/>
  <c r="C372" i="2" s="1"/>
  <c r="C397" i="2" s="1"/>
  <c r="C422" i="2" s="1"/>
  <c r="C447" i="2" s="1"/>
  <c r="C472" i="2" s="1"/>
  <c r="C497" i="2" s="1"/>
  <c r="C522" i="2" s="1"/>
  <c r="C547" i="2" s="1"/>
  <c r="C572" i="2" s="1"/>
  <c r="C597" i="2" s="1"/>
  <c r="C622" i="2" s="1"/>
  <c r="C647" i="2" s="1"/>
  <c r="C73" i="2"/>
  <c r="C98" i="2" s="1"/>
  <c r="C123" i="2" s="1"/>
  <c r="C148" i="2" s="1"/>
  <c r="C173" i="2" s="1"/>
  <c r="C198" i="2" s="1"/>
  <c r="C223" i="2" s="1"/>
  <c r="C248" i="2" s="1"/>
  <c r="C273" i="2" s="1"/>
  <c r="C298" i="2" s="1"/>
  <c r="C323" i="2" s="1"/>
  <c r="C348" i="2" s="1"/>
  <c r="C373" i="2" s="1"/>
  <c r="C398" i="2" s="1"/>
  <c r="C423" i="2" s="1"/>
  <c r="C448" i="2" s="1"/>
  <c r="C473" i="2" s="1"/>
  <c r="C498" i="2" s="1"/>
  <c r="C523" i="2" s="1"/>
  <c r="C548" i="2" s="1"/>
  <c r="C573" i="2" s="1"/>
  <c r="C598" i="2" s="1"/>
  <c r="C623" i="2" s="1"/>
  <c r="C648" i="2" s="1"/>
  <c r="C74" i="2"/>
  <c r="C99" i="2" s="1"/>
  <c r="C124" i="2" s="1"/>
  <c r="C149" i="2" s="1"/>
  <c r="C174" i="2" s="1"/>
  <c r="C199" i="2" s="1"/>
  <c r="C224" i="2" s="1"/>
  <c r="C249" i="2" s="1"/>
  <c r="C274" i="2" s="1"/>
  <c r="C299" i="2" s="1"/>
  <c r="C324" i="2" s="1"/>
  <c r="C349" i="2" s="1"/>
  <c r="C374" i="2" s="1"/>
  <c r="C399" i="2" s="1"/>
  <c r="C424" i="2" s="1"/>
  <c r="C449" i="2" s="1"/>
  <c r="C474" i="2" s="1"/>
  <c r="C499" i="2" s="1"/>
  <c r="C524" i="2" s="1"/>
  <c r="C549" i="2" s="1"/>
  <c r="C574" i="2" s="1"/>
  <c r="C599" i="2" s="1"/>
  <c r="C624" i="2" s="1"/>
  <c r="C649" i="2" s="1"/>
  <c r="C75" i="2"/>
  <c r="C100" i="2" s="1"/>
  <c r="C125" i="2" s="1"/>
  <c r="C150" i="2" s="1"/>
  <c r="C175" i="2" s="1"/>
  <c r="C200" i="2" s="1"/>
  <c r="C225" i="2" s="1"/>
  <c r="C250" i="2" s="1"/>
  <c r="C275" i="2" s="1"/>
  <c r="C300" i="2" s="1"/>
  <c r="C325" i="2" s="1"/>
  <c r="C350" i="2" s="1"/>
  <c r="C375" i="2" s="1"/>
  <c r="C400" i="2" s="1"/>
  <c r="C425" i="2" s="1"/>
  <c r="C450" i="2" s="1"/>
  <c r="C475" i="2" s="1"/>
  <c r="C500" i="2" s="1"/>
  <c r="C525" i="2" s="1"/>
  <c r="C550" i="2" s="1"/>
  <c r="C575" i="2" s="1"/>
  <c r="C600" i="2" s="1"/>
  <c r="C625" i="2" s="1"/>
  <c r="C650" i="2" s="1"/>
  <c r="C76" i="2"/>
  <c r="C101" i="2" s="1"/>
  <c r="C126" i="2" s="1"/>
  <c r="C151" i="2" s="1"/>
  <c r="C176" i="2" s="1"/>
  <c r="C201" i="2" s="1"/>
  <c r="C226" i="2" s="1"/>
  <c r="C251" i="2" s="1"/>
  <c r="C276" i="2" s="1"/>
  <c r="C301" i="2" s="1"/>
  <c r="C326" i="2" s="1"/>
  <c r="C351" i="2" s="1"/>
  <c r="C376" i="2" s="1"/>
  <c r="C401" i="2" s="1"/>
  <c r="C426" i="2" s="1"/>
  <c r="C451" i="2" s="1"/>
  <c r="C476" i="2" s="1"/>
  <c r="C501" i="2" s="1"/>
  <c r="C526" i="2" s="1"/>
  <c r="C551" i="2" s="1"/>
  <c r="C576" i="2" s="1"/>
  <c r="C601" i="2" s="1"/>
  <c r="C626" i="2" s="1"/>
  <c r="C651" i="2" s="1"/>
  <c r="C77" i="2"/>
  <c r="C102" i="2" s="1"/>
  <c r="C127" i="2" s="1"/>
  <c r="C152" i="2" s="1"/>
  <c r="C177" i="2" s="1"/>
  <c r="C202" i="2" s="1"/>
  <c r="C227" i="2" s="1"/>
  <c r="C252" i="2" s="1"/>
  <c r="C277" i="2" s="1"/>
  <c r="C302" i="2" s="1"/>
  <c r="C327" i="2" s="1"/>
  <c r="C352" i="2" s="1"/>
  <c r="C377" i="2" s="1"/>
  <c r="C402" i="2" s="1"/>
  <c r="C427" i="2" s="1"/>
  <c r="C452" i="2" s="1"/>
  <c r="C477" i="2" s="1"/>
  <c r="C502" i="2" s="1"/>
  <c r="C527" i="2" s="1"/>
  <c r="C552" i="2" s="1"/>
  <c r="C577" i="2" s="1"/>
  <c r="C602" i="2" s="1"/>
  <c r="C627" i="2" s="1"/>
  <c r="C652" i="2" s="1"/>
  <c r="C78" i="2"/>
  <c r="C79" i="2"/>
  <c r="C80" i="2"/>
  <c r="C81" i="2"/>
  <c r="C88" i="2"/>
  <c r="C113" i="2" s="1"/>
  <c r="C138" i="2" s="1"/>
  <c r="C163" i="2" s="1"/>
  <c r="C188" i="2" s="1"/>
  <c r="C213" i="2" s="1"/>
  <c r="C238" i="2" s="1"/>
  <c r="C263" i="2" s="1"/>
  <c r="C288" i="2" s="1"/>
  <c r="C313" i="2" s="1"/>
  <c r="C338" i="2" s="1"/>
  <c r="C363" i="2" s="1"/>
  <c r="C388" i="2" s="1"/>
  <c r="C413" i="2" s="1"/>
  <c r="C438" i="2" s="1"/>
  <c r="C463" i="2" s="1"/>
  <c r="C488" i="2" s="1"/>
  <c r="C513" i="2" s="1"/>
  <c r="C538" i="2" s="1"/>
  <c r="C563" i="2" s="1"/>
  <c r="C588" i="2" s="1"/>
  <c r="C613" i="2" s="1"/>
  <c r="C638" i="2" s="1"/>
  <c r="C90" i="2"/>
  <c r="C115" i="2" s="1"/>
  <c r="C140" i="2" s="1"/>
  <c r="C165" i="2" s="1"/>
  <c r="C190" i="2" s="1"/>
  <c r="C215" i="2" s="1"/>
  <c r="C240" i="2" s="1"/>
  <c r="C265" i="2" s="1"/>
  <c r="C290" i="2" s="1"/>
  <c r="C315" i="2" s="1"/>
  <c r="C340" i="2" s="1"/>
  <c r="C365" i="2" s="1"/>
  <c r="C390" i="2" s="1"/>
  <c r="C415" i="2" s="1"/>
  <c r="C440" i="2" s="1"/>
  <c r="C465" i="2" s="1"/>
  <c r="C490" i="2" s="1"/>
  <c r="C515" i="2" s="1"/>
  <c r="C540" i="2" s="1"/>
  <c r="C565" i="2" s="1"/>
  <c r="C590" i="2" s="1"/>
  <c r="C615" i="2" s="1"/>
  <c r="C640" i="2" s="1"/>
  <c r="C103" i="2"/>
  <c r="C128" i="2" s="1"/>
  <c r="C153" i="2" s="1"/>
  <c r="C178" i="2" s="1"/>
  <c r="C203" i="2" s="1"/>
  <c r="C228" i="2" s="1"/>
  <c r="C253" i="2" s="1"/>
  <c r="C278" i="2" s="1"/>
  <c r="C303" i="2" s="1"/>
  <c r="C328" i="2" s="1"/>
  <c r="C353" i="2" s="1"/>
  <c r="C378" i="2" s="1"/>
  <c r="C403" i="2" s="1"/>
  <c r="C428" i="2" s="1"/>
  <c r="C453" i="2" s="1"/>
  <c r="C478" i="2" s="1"/>
  <c r="C503" i="2" s="1"/>
  <c r="C528" i="2" s="1"/>
  <c r="C553" i="2" s="1"/>
  <c r="C578" i="2" s="1"/>
  <c r="C603" i="2" s="1"/>
  <c r="C628" i="2" s="1"/>
  <c r="C653" i="2" s="1"/>
  <c r="C104" i="2"/>
  <c r="C129" i="2" s="1"/>
  <c r="C154" i="2" s="1"/>
  <c r="C179" i="2" s="1"/>
  <c r="C204" i="2" s="1"/>
  <c r="C229" i="2" s="1"/>
  <c r="C254" i="2" s="1"/>
  <c r="C279" i="2" s="1"/>
  <c r="C304" i="2" s="1"/>
  <c r="C329" i="2" s="1"/>
  <c r="C354" i="2" s="1"/>
  <c r="C379" i="2" s="1"/>
  <c r="C404" i="2" s="1"/>
  <c r="C429" i="2" s="1"/>
  <c r="C454" i="2" s="1"/>
  <c r="C479" i="2" s="1"/>
  <c r="C504" i="2" s="1"/>
  <c r="C529" i="2" s="1"/>
  <c r="C554" i="2" s="1"/>
  <c r="C579" i="2" s="1"/>
  <c r="C604" i="2" s="1"/>
  <c r="C629" i="2" s="1"/>
  <c r="C654" i="2" s="1"/>
  <c r="C105" i="2"/>
  <c r="C130" i="2" s="1"/>
  <c r="C155" i="2" s="1"/>
  <c r="C180" i="2" s="1"/>
  <c r="C205" i="2" s="1"/>
  <c r="C230" i="2" s="1"/>
  <c r="C255" i="2" s="1"/>
  <c r="C280" i="2" s="1"/>
  <c r="C305" i="2" s="1"/>
  <c r="C330" i="2" s="1"/>
  <c r="C355" i="2" s="1"/>
  <c r="C380" i="2" s="1"/>
  <c r="C405" i="2" s="1"/>
  <c r="C430" i="2" s="1"/>
  <c r="C455" i="2" s="1"/>
  <c r="C480" i="2" s="1"/>
  <c r="C505" i="2" s="1"/>
  <c r="C530" i="2" s="1"/>
  <c r="C555" i="2" s="1"/>
  <c r="C580" i="2" s="1"/>
  <c r="C605" i="2" s="1"/>
  <c r="C630" i="2" s="1"/>
  <c r="C655" i="2" s="1"/>
  <c r="C106" i="2"/>
  <c r="C131" i="2" s="1"/>
  <c r="C156" i="2" s="1"/>
  <c r="C181" i="2" s="1"/>
  <c r="C206" i="2" s="1"/>
  <c r="C231" i="2" s="1"/>
  <c r="C256" i="2" s="1"/>
  <c r="C281" i="2" s="1"/>
  <c r="C306" i="2" s="1"/>
  <c r="C331" i="2" s="1"/>
  <c r="C356" i="2" s="1"/>
  <c r="C381" i="2" s="1"/>
  <c r="C406" i="2" s="1"/>
  <c r="C431" i="2" s="1"/>
  <c r="C456" i="2" s="1"/>
  <c r="C481" i="2" s="1"/>
  <c r="C506" i="2" s="1"/>
  <c r="C531" i="2" s="1"/>
  <c r="C556" i="2" s="1"/>
  <c r="C581" i="2" s="1"/>
  <c r="C606" i="2" s="1"/>
  <c r="C631" i="2" s="1"/>
  <c r="C656" i="2" s="1"/>
  <c r="C57" i="2"/>
  <c r="C82" i="2" s="1"/>
  <c r="C107" i="2" s="1"/>
  <c r="C132" i="2" s="1"/>
  <c r="C157" i="2" s="1"/>
  <c r="C182" i="2" s="1"/>
  <c r="C207" i="2" s="1"/>
  <c r="C232" i="2" s="1"/>
  <c r="C257" i="2" s="1"/>
  <c r="C282" i="2" s="1"/>
  <c r="C307" i="2" s="1"/>
  <c r="C332" i="2" s="1"/>
  <c r="C357" i="2" s="1"/>
  <c r="C382" i="2" s="1"/>
  <c r="C407" i="2" s="1"/>
  <c r="C432" i="2" s="1"/>
  <c r="C457" i="2" s="1"/>
  <c r="C482" i="2" s="1"/>
  <c r="C507" i="2" s="1"/>
  <c r="C532" i="2" s="1"/>
  <c r="C557" i="2" s="1"/>
  <c r="C582" i="2" s="1"/>
  <c r="C607" i="2" s="1"/>
  <c r="C632" i="2" s="1"/>
  <c r="B57" i="2"/>
  <c r="B82" i="2" s="1"/>
  <c r="B107" i="2" s="1"/>
  <c r="B132" i="2" s="1"/>
  <c r="B157" i="2" s="1"/>
  <c r="B182" i="2" s="1"/>
  <c r="B207" i="2" s="1"/>
  <c r="B232" i="2" s="1"/>
  <c r="B257" i="2" s="1"/>
  <c r="B282" i="2" s="1"/>
  <c r="B307" i="2" s="1"/>
  <c r="B332" i="2" s="1"/>
  <c r="B357" i="2" s="1"/>
  <c r="B382" i="2" s="1"/>
  <c r="B407" i="2" s="1"/>
  <c r="B432" i="2" s="1"/>
  <c r="B457" i="2" s="1"/>
  <c r="B482" i="2" s="1"/>
  <c r="B507" i="2" s="1"/>
  <c r="B532" i="2" s="1"/>
  <c r="B557" i="2" s="1"/>
  <c r="B582" i="2" s="1"/>
  <c r="B607" i="2" s="1"/>
  <c r="B632" i="2" s="1"/>
  <c r="B33" i="2"/>
  <c r="B34" i="2" s="1"/>
  <c r="I36" i="8" l="1"/>
  <c r="I38" i="8"/>
  <c r="I41" i="8"/>
  <c r="I35" i="8"/>
  <c r="I39" i="8"/>
  <c r="I37" i="8"/>
  <c r="I42" i="8"/>
  <c r="B58" i="2"/>
  <c r="B83" i="2" s="1"/>
  <c r="B108" i="2" s="1"/>
  <c r="B133" i="2" s="1"/>
  <c r="B158" i="2" s="1"/>
  <c r="B183" i="2" s="1"/>
  <c r="B208" i="2" s="1"/>
  <c r="B233" i="2" s="1"/>
  <c r="B258" i="2" s="1"/>
  <c r="B283" i="2" s="1"/>
  <c r="B308" i="2" s="1"/>
  <c r="B333" i="2" s="1"/>
  <c r="B358" i="2" s="1"/>
  <c r="B383" i="2" s="1"/>
  <c r="B408" i="2" s="1"/>
  <c r="B433" i="2" s="1"/>
  <c r="B458" i="2" s="1"/>
  <c r="B483" i="2" s="1"/>
  <c r="B508" i="2" s="1"/>
  <c r="B533" i="2" s="1"/>
  <c r="B558" i="2" s="1"/>
  <c r="B583" i="2" s="1"/>
  <c r="B608" i="2" s="1"/>
  <c r="B633" i="2" s="1"/>
  <c r="B35" i="2"/>
  <c r="B59" i="2"/>
  <c r="B84" i="2" s="1"/>
  <c r="B109" i="2" s="1"/>
  <c r="B134" i="2" s="1"/>
  <c r="B159" i="2" s="1"/>
  <c r="B184" i="2" s="1"/>
  <c r="B209" i="2" s="1"/>
  <c r="B234" i="2" s="1"/>
  <c r="B259" i="2" s="1"/>
  <c r="B284" i="2" s="1"/>
  <c r="B309" i="2" s="1"/>
  <c r="B334" i="2" s="1"/>
  <c r="B359" i="2" s="1"/>
  <c r="B384" i="2" s="1"/>
  <c r="B409" i="2" s="1"/>
  <c r="B434" i="2" s="1"/>
  <c r="B459" i="2" s="1"/>
  <c r="B484" i="2" s="1"/>
  <c r="B509" i="2" s="1"/>
  <c r="B534" i="2" s="1"/>
  <c r="B559" i="2" s="1"/>
  <c r="B584" i="2" s="1"/>
  <c r="B609" i="2" s="1"/>
  <c r="B634" i="2" s="1"/>
  <c r="I6" i="10" l="1"/>
  <c r="G4" i="10" s="1"/>
  <c r="I31" i="8"/>
  <c r="B60" i="2"/>
  <c r="B85" i="2" s="1"/>
  <c r="B110" i="2" s="1"/>
  <c r="B135" i="2" s="1"/>
  <c r="B160" i="2" s="1"/>
  <c r="B185" i="2" s="1"/>
  <c r="B210" i="2" s="1"/>
  <c r="B235" i="2" s="1"/>
  <c r="B260" i="2" s="1"/>
  <c r="B285" i="2" s="1"/>
  <c r="B310" i="2" s="1"/>
  <c r="B335" i="2" s="1"/>
  <c r="B360" i="2" s="1"/>
  <c r="B385" i="2" s="1"/>
  <c r="B410" i="2" s="1"/>
  <c r="B435" i="2" s="1"/>
  <c r="B460" i="2" s="1"/>
  <c r="B485" i="2" s="1"/>
  <c r="B510" i="2" s="1"/>
  <c r="B535" i="2" s="1"/>
  <c r="B560" i="2" s="1"/>
  <c r="B585" i="2" s="1"/>
  <c r="B610" i="2" s="1"/>
  <c r="B635" i="2" s="1"/>
  <c r="B36" i="2"/>
  <c r="I5" i="10" l="1"/>
  <c r="E12" i="8"/>
  <c r="I6" i="8" s="1"/>
  <c r="B61" i="2"/>
  <c r="B86" i="2" s="1"/>
  <c r="B111" i="2" s="1"/>
  <c r="B136" i="2" s="1"/>
  <c r="B161" i="2" s="1"/>
  <c r="B186" i="2" s="1"/>
  <c r="B211" i="2" s="1"/>
  <c r="B236" i="2" s="1"/>
  <c r="B261" i="2" s="1"/>
  <c r="B286" i="2" s="1"/>
  <c r="B311" i="2" s="1"/>
  <c r="B336" i="2" s="1"/>
  <c r="B361" i="2" s="1"/>
  <c r="B386" i="2" s="1"/>
  <c r="B411" i="2" s="1"/>
  <c r="B436" i="2" s="1"/>
  <c r="B461" i="2" s="1"/>
  <c r="B486" i="2" s="1"/>
  <c r="B511" i="2" s="1"/>
  <c r="B536" i="2" s="1"/>
  <c r="B561" i="2" s="1"/>
  <c r="B586" i="2" s="1"/>
  <c r="B611" i="2" s="1"/>
  <c r="B636" i="2" s="1"/>
  <c r="B37" i="2"/>
  <c r="I5" i="8" l="1"/>
  <c r="G4" i="8" s="1"/>
  <c r="D12" i="8"/>
  <c r="E11" i="8"/>
  <c r="D13" i="8"/>
  <c r="B62" i="2"/>
  <c r="B87" i="2" s="1"/>
  <c r="B112" i="2" s="1"/>
  <c r="B137" i="2" s="1"/>
  <c r="B162" i="2" s="1"/>
  <c r="B187" i="2" s="1"/>
  <c r="B212" i="2" s="1"/>
  <c r="B237" i="2" s="1"/>
  <c r="B262" i="2" s="1"/>
  <c r="B287" i="2" s="1"/>
  <c r="B312" i="2" s="1"/>
  <c r="B337" i="2" s="1"/>
  <c r="B362" i="2" s="1"/>
  <c r="B387" i="2" s="1"/>
  <c r="B412" i="2" s="1"/>
  <c r="B437" i="2" s="1"/>
  <c r="B462" i="2" s="1"/>
  <c r="B487" i="2" s="1"/>
  <c r="B512" i="2" s="1"/>
  <c r="B537" i="2" s="1"/>
  <c r="B562" i="2" s="1"/>
  <c r="B587" i="2" s="1"/>
  <c r="B612" i="2" s="1"/>
  <c r="B637" i="2" s="1"/>
  <c r="B38" i="2"/>
  <c r="B63" i="2" l="1"/>
  <c r="B88" i="2" s="1"/>
  <c r="B113" i="2" s="1"/>
  <c r="B138" i="2" s="1"/>
  <c r="B163" i="2" s="1"/>
  <c r="B188" i="2" s="1"/>
  <c r="B213" i="2" s="1"/>
  <c r="B238" i="2" s="1"/>
  <c r="B263" i="2" s="1"/>
  <c r="B288" i="2" s="1"/>
  <c r="B313" i="2" s="1"/>
  <c r="B338" i="2" s="1"/>
  <c r="B363" i="2" s="1"/>
  <c r="B388" i="2" s="1"/>
  <c r="B413" i="2" s="1"/>
  <c r="B438" i="2" s="1"/>
  <c r="B463" i="2" s="1"/>
  <c r="B488" i="2" s="1"/>
  <c r="B513" i="2" s="1"/>
  <c r="B538" i="2" s="1"/>
  <c r="B563" i="2" s="1"/>
  <c r="B588" i="2" s="1"/>
  <c r="B613" i="2" s="1"/>
  <c r="B638" i="2" s="1"/>
  <c r="B39" i="2"/>
  <c r="B40" i="2" l="1"/>
  <c r="B64" i="2"/>
  <c r="B89" i="2" s="1"/>
  <c r="B114" i="2" s="1"/>
  <c r="B139" i="2" s="1"/>
  <c r="B164" i="2" s="1"/>
  <c r="B189" i="2" s="1"/>
  <c r="B214" i="2" s="1"/>
  <c r="B239" i="2" s="1"/>
  <c r="B264" i="2" s="1"/>
  <c r="B289" i="2" s="1"/>
  <c r="B314" i="2" s="1"/>
  <c r="B339" i="2" s="1"/>
  <c r="B364" i="2" s="1"/>
  <c r="B389" i="2" s="1"/>
  <c r="B414" i="2" s="1"/>
  <c r="B439" i="2" s="1"/>
  <c r="B464" i="2" s="1"/>
  <c r="B489" i="2" s="1"/>
  <c r="B514" i="2" s="1"/>
  <c r="B539" i="2" s="1"/>
  <c r="B564" i="2" s="1"/>
  <c r="B589" i="2" s="1"/>
  <c r="B614" i="2" s="1"/>
  <c r="B639" i="2" s="1"/>
  <c r="B41" i="2" l="1"/>
  <c r="B65" i="2"/>
  <c r="B90" i="2" s="1"/>
  <c r="B115" i="2" s="1"/>
  <c r="B140" i="2" s="1"/>
  <c r="B165" i="2" s="1"/>
  <c r="B190" i="2" s="1"/>
  <c r="B215" i="2" s="1"/>
  <c r="B240" i="2" s="1"/>
  <c r="B265" i="2" s="1"/>
  <c r="B290" i="2" s="1"/>
  <c r="B315" i="2" s="1"/>
  <c r="B340" i="2" s="1"/>
  <c r="B365" i="2" s="1"/>
  <c r="B390" i="2" s="1"/>
  <c r="B415" i="2" s="1"/>
  <c r="B440" i="2" s="1"/>
  <c r="B465" i="2" s="1"/>
  <c r="B490" i="2" s="1"/>
  <c r="B515" i="2" s="1"/>
  <c r="B540" i="2" s="1"/>
  <c r="B565" i="2" s="1"/>
  <c r="B590" i="2" s="1"/>
  <c r="B615" i="2" s="1"/>
  <c r="B640" i="2" s="1"/>
  <c r="B42" i="2" l="1"/>
  <c r="B66" i="2"/>
  <c r="B91" i="2" s="1"/>
  <c r="B116" i="2" s="1"/>
  <c r="B141" i="2" s="1"/>
  <c r="B166" i="2" s="1"/>
  <c r="B191" i="2" s="1"/>
  <c r="B216" i="2" s="1"/>
  <c r="B241" i="2" s="1"/>
  <c r="B266" i="2" s="1"/>
  <c r="B291" i="2" s="1"/>
  <c r="B316" i="2" s="1"/>
  <c r="B341" i="2" s="1"/>
  <c r="B366" i="2" s="1"/>
  <c r="B391" i="2" s="1"/>
  <c r="B416" i="2" s="1"/>
  <c r="B441" i="2" s="1"/>
  <c r="B466" i="2" s="1"/>
  <c r="B491" i="2" s="1"/>
  <c r="B516" i="2" s="1"/>
  <c r="B541" i="2" s="1"/>
  <c r="B566" i="2" s="1"/>
  <c r="B591" i="2" s="1"/>
  <c r="B616" i="2" s="1"/>
  <c r="B641" i="2" s="1"/>
  <c r="B43" i="2" l="1"/>
  <c r="B67" i="2"/>
  <c r="B92" i="2" s="1"/>
  <c r="B117" i="2" s="1"/>
  <c r="B142" i="2" s="1"/>
  <c r="B167" i="2" s="1"/>
  <c r="B192" i="2" s="1"/>
  <c r="B217" i="2" s="1"/>
  <c r="B242" i="2" s="1"/>
  <c r="B267" i="2" s="1"/>
  <c r="B292" i="2" s="1"/>
  <c r="B317" i="2" s="1"/>
  <c r="B342" i="2" s="1"/>
  <c r="B367" i="2" s="1"/>
  <c r="B392" i="2" s="1"/>
  <c r="B417" i="2" s="1"/>
  <c r="B442" i="2" s="1"/>
  <c r="B467" i="2" s="1"/>
  <c r="B492" i="2" s="1"/>
  <c r="B517" i="2" s="1"/>
  <c r="B542" i="2" s="1"/>
  <c r="B567" i="2" s="1"/>
  <c r="B592" i="2" s="1"/>
  <c r="B617" i="2" s="1"/>
  <c r="B642" i="2" s="1"/>
  <c r="B44" i="2" l="1"/>
  <c r="B68" i="2"/>
  <c r="B93" i="2" s="1"/>
  <c r="B118" i="2" s="1"/>
  <c r="B143" i="2" s="1"/>
  <c r="B168" i="2" s="1"/>
  <c r="B193" i="2" s="1"/>
  <c r="B218" i="2" s="1"/>
  <c r="B243" i="2" s="1"/>
  <c r="B268" i="2" s="1"/>
  <c r="B293" i="2" s="1"/>
  <c r="B318" i="2" s="1"/>
  <c r="B343" i="2" s="1"/>
  <c r="B368" i="2" s="1"/>
  <c r="B393" i="2" s="1"/>
  <c r="B418" i="2" s="1"/>
  <c r="B443" i="2" s="1"/>
  <c r="B468" i="2" s="1"/>
  <c r="B493" i="2" s="1"/>
  <c r="B518" i="2" s="1"/>
  <c r="B543" i="2" s="1"/>
  <c r="B568" i="2" s="1"/>
  <c r="B593" i="2" s="1"/>
  <c r="B618" i="2" s="1"/>
  <c r="B643" i="2" s="1"/>
  <c r="B45" i="2" l="1"/>
  <c r="B69" i="2"/>
  <c r="B94" i="2" s="1"/>
  <c r="B119" i="2" s="1"/>
  <c r="B144" i="2" s="1"/>
  <c r="B169" i="2" s="1"/>
  <c r="B194" i="2" s="1"/>
  <c r="B219" i="2" s="1"/>
  <c r="B244" i="2" s="1"/>
  <c r="B269" i="2" s="1"/>
  <c r="B294" i="2" s="1"/>
  <c r="B319" i="2" s="1"/>
  <c r="B344" i="2" s="1"/>
  <c r="B369" i="2" s="1"/>
  <c r="B394" i="2" s="1"/>
  <c r="B419" i="2" s="1"/>
  <c r="B444" i="2" s="1"/>
  <c r="B469" i="2" s="1"/>
  <c r="B494" i="2" s="1"/>
  <c r="B519" i="2" s="1"/>
  <c r="B544" i="2" s="1"/>
  <c r="B569" i="2" s="1"/>
  <c r="B594" i="2" s="1"/>
  <c r="B619" i="2" s="1"/>
  <c r="B644" i="2" s="1"/>
  <c r="B46" i="2" l="1"/>
  <c r="B70" i="2"/>
  <c r="B95" i="2" s="1"/>
  <c r="B120" i="2" s="1"/>
  <c r="B145" i="2" s="1"/>
  <c r="B170" i="2" s="1"/>
  <c r="B195" i="2" s="1"/>
  <c r="B220" i="2" s="1"/>
  <c r="B245" i="2" s="1"/>
  <c r="B270" i="2" s="1"/>
  <c r="B295" i="2" s="1"/>
  <c r="B320" i="2" s="1"/>
  <c r="B345" i="2" s="1"/>
  <c r="B370" i="2" s="1"/>
  <c r="B395" i="2" s="1"/>
  <c r="B420" i="2" s="1"/>
  <c r="B445" i="2" s="1"/>
  <c r="B470" i="2" s="1"/>
  <c r="B495" i="2" s="1"/>
  <c r="B520" i="2" s="1"/>
  <c r="B545" i="2" s="1"/>
  <c r="B570" i="2" s="1"/>
  <c r="B595" i="2" s="1"/>
  <c r="B620" i="2" s="1"/>
  <c r="B645" i="2" s="1"/>
  <c r="B47" i="2" l="1"/>
  <c r="B71" i="2"/>
  <c r="B96" i="2" s="1"/>
  <c r="B121" i="2" s="1"/>
  <c r="B146" i="2" s="1"/>
  <c r="B171" i="2" s="1"/>
  <c r="B196" i="2" s="1"/>
  <c r="B221" i="2" s="1"/>
  <c r="B246" i="2" s="1"/>
  <c r="B271" i="2" s="1"/>
  <c r="B296" i="2" s="1"/>
  <c r="B321" i="2" s="1"/>
  <c r="B346" i="2" s="1"/>
  <c r="B371" i="2" s="1"/>
  <c r="B396" i="2" s="1"/>
  <c r="B421" i="2" s="1"/>
  <c r="B446" i="2" s="1"/>
  <c r="B471" i="2" s="1"/>
  <c r="B496" i="2" s="1"/>
  <c r="B521" i="2" s="1"/>
  <c r="B546" i="2" s="1"/>
  <c r="B571" i="2" s="1"/>
  <c r="B596" i="2" s="1"/>
  <c r="B621" i="2" s="1"/>
  <c r="B646" i="2" s="1"/>
  <c r="B48" i="2" l="1"/>
  <c r="B72" i="2"/>
  <c r="B97" i="2" s="1"/>
  <c r="B122" i="2" s="1"/>
  <c r="B147" i="2" s="1"/>
  <c r="B172" i="2" s="1"/>
  <c r="B197" i="2" s="1"/>
  <c r="B222" i="2" s="1"/>
  <c r="B247" i="2" s="1"/>
  <c r="B272" i="2" s="1"/>
  <c r="B297" i="2" s="1"/>
  <c r="B322" i="2" s="1"/>
  <c r="B347" i="2" s="1"/>
  <c r="B372" i="2" s="1"/>
  <c r="B397" i="2" s="1"/>
  <c r="B422" i="2" s="1"/>
  <c r="B447" i="2" s="1"/>
  <c r="B472" i="2" s="1"/>
  <c r="B497" i="2" s="1"/>
  <c r="B522" i="2" s="1"/>
  <c r="B547" i="2" s="1"/>
  <c r="B572" i="2" s="1"/>
  <c r="B597" i="2" s="1"/>
  <c r="B622" i="2" s="1"/>
  <c r="B647" i="2" s="1"/>
  <c r="B49" i="2" l="1"/>
  <c r="B73" i="2"/>
  <c r="B98" i="2" s="1"/>
  <c r="B123" i="2" s="1"/>
  <c r="B148" i="2" s="1"/>
  <c r="B173" i="2" s="1"/>
  <c r="B198" i="2" s="1"/>
  <c r="B223" i="2" s="1"/>
  <c r="B248" i="2" s="1"/>
  <c r="B273" i="2" s="1"/>
  <c r="B298" i="2" s="1"/>
  <c r="B323" i="2" s="1"/>
  <c r="B348" i="2" s="1"/>
  <c r="B373" i="2" s="1"/>
  <c r="B398" i="2" s="1"/>
  <c r="B423" i="2" s="1"/>
  <c r="B448" i="2" s="1"/>
  <c r="B473" i="2" s="1"/>
  <c r="B498" i="2" s="1"/>
  <c r="B523" i="2" s="1"/>
  <c r="B548" i="2" s="1"/>
  <c r="B573" i="2" s="1"/>
  <c r="B598" i="2" s="1"/>
  <c r="B623" i="2" s="1"/>
  <c r="B648" i="2" s="1"/>
  <c r="B50" i="2" l="1"/>
  <c r="B74" i="2"/>
  <c r="B99" i="2" s="1"/>
  <c r="B124" i="2" s="1"/>
  <c r="B149" i="2" s="1"/>
  <c r="B174" i="2" s="1"/>
  <c r="B199" i="2" s="1"/>
  <c r="B224" i="2" s="1"/>
  <c r="B249" i="2" s="1"/>
  <c r="B274" i="2" s="1"/>
  <c r="B299" i="2" s="1"/>
  <c r="B324" i="2" s="1"/>
  <c r="B349" i="2" s="1"/>
  <c r="B374" i="2" s="1"/>
  <c r="B399" i="2" s="1"/>
  <c r="B424" i="2" s="1"/>
  <c r="B449" i="2" s="1"/>
  <c r="B474" i="2" s="1"/>
  <c r="B499" i="2" s="1"/>
  <c r="B524" i="2" s="1"/>
  <c r="B549" i="2" s="1"/>
  <c r="B574" i="2" s="1"/>
  <c r="B599" i="2" s="1"/>
  <c r="B624" i="2" s="1"/>
  <c r="B649" i="2" s="1"/>
  <c r="B51" i="2" l="1"/>
  <c r="B75" i="2"/>
  <c r="B100" i="2" s="1"/>
  <c r="B125" i="2" s="1"/>
  <c r="B150" i="2" s="1"/>
  <c r="B175" i="2" s="1"/>
  <c r="B200" i="2" s="1"/>
  <c r="B225" i="2" s="1"/>
  <c r="B250" i="2" s="1"/>
  <c r="B275" i="2" s="1"/>
  <c r="B300" i="2" s="1"/>
  <c r="B325" i="2" s="1"/>
  <c r="B350" i="2" s="1"/>
  <c r="B375" i="2" s="1"/>
  <c r="B400" i="2" s="1"/>
  <c r="B425" i="2" s="1"/>
  <c r="B450" i="2" s="1"/>
  <c r="B475" i="2" s="1"/>
  <c r="B500" i="2" s="1"/>
  <c r="B525" i="2" s="1"/>
  <c r="B550" i="2" s="1"/>
  <c r="B575" i="2" s="1"/>
  <c r="B600" i="2" s="1"/>
  <c r="B625" i="2" s="1"/>
  <c r="B650" i="2" s="1"/>
  <c r="B52" i="2" l="1"/>
  <c r="B76" i="2"/>
  <c r="B101" i="2" s="1"/>
  <c r="B126" i="2" s="1"/>
  <c r="B151" i="2" s="1"/>
  <c r="B176" i="2" s="1"/>
  <c r="B201" i="2" s="1"/>
  <c r="B226" i="2" s="1"/>
  <c r="B251" i="2" s="1"/>
  <c r="B276" i="2" s="1"/>
  <c r="B301" i="2" s="1"/>
  <c r="B326" i="2" s="1"/>
  <c r="B351" i="2" s="1"/>
  <c r="B376" i="2" s="1"/>
  <c r="B401" i="2" s="1"/>
  <c r="B426" i="2" s="1"/>
  <c r="B451" i="2" s="1"/>
  <c r="B476" i="2" s="1"/>
  <c r="B501" i="2" s="1"/>
  <c r="B526" i="2" s="1"/>
  <c r="B551" i="2" s="1"/>
  <c r="B576" i="2" s="1"/>
  <c r="B601" i="2" s="1"/>
  <c r="B626" i="2" s="1"/>
  <c r="B651" i="2" s="1"/>
  <c r="B53" i="2" l="1"/>
  <c r="B77" i="2"/>
  <c r="B102" i="2" s="1"/>
  <c r="B127" i="2" s="1"/>
  <c r="B152" i="2" s="1"/>
  <c r="B177" i="2" s="1"/>
  <c r="B202" i="2" s="1"/>
  <c r="B227" i="2" s="1"/>
  <c r="B252" i="2" s="1"/>
  <c r="B277" i="2" s="1"/>
  <c r="B302" i="2" s="1"/>
  <c r="B327" i="2" s="1"/>
  <c r="B352" i="2" s="1"/>
  <c r="B377" i="2" s="1"/>
  <c r="B402" i="2" s="1"/>
  <c r="B427" i="2" s="1"/>
  <c r="B452" i="2" s="1"/>
  <c r="B477" i="2" s="1"/>
  <c r="B502" i="2" s="1"/>
  <c r="B527" i="2" s="1"/>
  <c r="B552" i="2" s="1"/>
  <c r="B577" i="2" s="1"/>
  <c r="B602" i="2" s="1"/>
  <c r="B627" i="2" s="1"/>
  <c r="B652" i="2" s="1"/>
  <c r="B54" i="2" l="1"/>
  <c r="B78" i="2"/>
  <c r="B103" i="2" s="1"/>
  <c r="B128" i="2" s="1"/>
  <c r="B153" i="2" s="1"/>
  <c r="B178" i="2" s="1"/>
  <c r="B203" i="2" s="1"/>
  <c r="B228" i="2" s="1"/>
  <c r="B253" i="2" s="1"/>
  <c r="B278" i="2" s="1"/>
  <c r="B303" i="2" s="1"/>
  <c r="B328" i="2" s="1"/>
  <c r="B353" i="2" s="1"/>
  <c r="B378" i="2" s="1"/>
  <c r="B403" i="2" s="1"/>
  <c r="B428" i="2" s="1"/>
  <c r="B453" i="2" s="1"/>
  <c r="B478" i="2" s="1"/>
  <c r="B503" i="2" s="1"/>
  <c r="B528" i="2" s="1"/>
  <c r="B553" i="2" s="1"/>
  <c r="B578" i="2" s="1"/>
  <c r="B603" i="2" s="1"/>
  <c r="B628" i="2" s="1"/>
  <c r="B653" i="2" s="1"/>
  <c r="B55" i="2" l="1"/>
  <c r="B79" i="2"/>
  <c r="B104" i="2" s="1"/>
  <c r="B129" i="2" s="1"/>
  <c r="B154" i="2" s="1"/>
  <c r="B179" i="2" s="1"/>
  <c r="B204" i="2" s="1"/>
  <c r="B229" i="2" s="1"/>
  <c r="B254" i="2" s="1"/>
  <c r="B279" i="2" s="1"/>
  <c r="B304" i="2" s="1"/>
  <c r="B329" i="2" s="1"/>
  <c r="B354" i="2" s="1"/>
  <c r="B379" i="2" s="1"/>
  <c r="B404" i="2" s="1"/>
  <c r="B429" i="2" s="1"/>
  <c r="B454" i="2" s="1"/>
  <c r="B479" i="2" s="1"/>
  <c r="B504" i="2" s="1"/>
  <c r="B529" i="2" s="1"/>
  <c r="B554" i="2" s="1"/>
  <c r="B579" i="2" s="1"/>
  <c r="B604" i="2" s="1"/>
  <c r="B629" i="2" s="1"/>
  <c r="B654" i="2" s="1"/>
  <c r="B56" i="2" l="1"/>
  <c r="B81" i="2" s="1"/>
  <c r="B106" i="2" s="1"/>
  <c r="B131" i="2" s="1"/>
  <c r="B156" i="2" s="1"/>
  <c r="B181" i="2" s="1"/>
  <c r="B206" i="2" s="1"/>
  <c r="B231" i="2" s="1"/>
  <c r="B256" i="2" s="1"/>
  <c r="B281" i="2" s="1"/>
  <c r="B306" i="2" s="1"/>
  <c r="B331" i="2" s="1"/>
  <c r="B356" i="2" s="1"/>
  <c r="B381" i="2" s="1"/>
  <c r="B406" i="2" s="1"/>
  <c r="B431" i="2" s="1"/>
  <c r="B456" i="2" s="1"/>
  <c r="B481" i="2" s="1"/>
  <c r="B506" i="2" s="1"/>
  <c r="B531" i="2" s="1"/>
  <c r="B556" i="2" s="1"/>
  <c r="B581" i="2" s="1"/>
  <c r="B606" i="2" s="1"/>
  <c r="B631" i="2" s="1"/>
  <c r="B656" i="2" s="1"/>
  <c r="B80" i="2"/>
  <c r="B105" i="2" s="1"/>
  <c r="B130" i="2" s="1"/>
  <c r="B155" i="2" s="1"/>
  <c r="B180" i="2" s="1"/>
  <c r="B205" i="2" s="1"/>
  <c r="B230" i="2" s="1"/>
  <c r="B255" i="2" s="1"/>
  <c r="B280" i="2" s="1"/>
  <c r="B305" i="2" s="1"/>
  <c r="B330" i="2" s="1"/>
  <c r="B355" i="2" s="1"/>
  <c r="B380" i="2" s="1"/>
  <c r="B405" i="2" s="1"/>
  <c r="B430" i="2" s="1"/>
  <c r="B455" i="2" s="1"/>
  <c r="B480" i="2" s="1"/>
  <c r="B505" i="2" s="1"/>
  <c r="B530" i="2" s="1"/>
  <c r="B555" i="2" s="1"/>
  <c r="B580" i="2" s="1"/>
  <c r="B605" i="2" s="1"/>
  <c r="B630" i="2" s="1"/>
  <c r="B655" i="2" s="1"/>
  <c r="D24" i="5" l="1"/>
  <c r="B1" i="11" l="1"/>
  <c r="B1" i="10"/>
  <c r="B1" i="12"/>
  <c r="B1" i="13"/>
  <c r="B1" i="14"/>
  <c r="B1" i="26"/>
  <c r="B1" i="25"/>
  <c r="B1" i="24"/>
  <c r="B1" i="23"/>
  <c r="B1" i="22"/>
  <c r="B1" i="21"/>
  <c r="B1" i="20"/>
  <c r="B1" i="15"/>
  <c r="B1" i="27"/>
  <c r="B1" i="19"/>
  <c r="B1" i="18"/>
  <c r="B1" i="17"/>
  <c r="B1" i="16"/>
  <c r="B1" i="28"/>
  <c r="B1" i="30"/>
  <c r="B1" i="29"/>
  <c r="B1" i="31"/>
  <c r="B1" i="33"/>
  <c r="B1" i="32"/>
  <c r="B1" i="8"/>
  <c r="I4" i="28"/>
  <c r="I4" i="14"/>
  <c r="I4" i="31"/>
  <c r="I4" i="25"/>
  <c r="I4" i="18"/>
  <c r="I4" i="11"/>
  <c r="I4" i="22"/>
  <c r="I4" i="10"/>
  <c r="I4" i="17"/>
  <c r="I4" i="26"/>
  <c r="I4" i="12"/>
  <c r="I4" i="29"/>
  <c r="I4" i="15"/>
  <c r="I4" i="19"/>
  <c r="I4" i="23"/>
  <c r="I4" i="32"/>
  <c r="I4" i="33"/>
  <c r="I4" i="20"/>
  <c r="I4" i="27"/>
  <c r="I4" i="16"/>
  <c r="I4" i="13"/>
  <c r="I4" i="30"/>
  <c r="I4" i="24"/>
  <c r="I4" i="21"/>
  <c r="I4" i="8"/>
  <c r="B27" i="3" a="1"/>
  <c r="B23" i="3" a="1"/>
  <c r="B24" i="3" a="1"/>
  <c r="B19" i="3" a="1"/>
  <c r="B25" i="3" a="1"/>
  <c r="B30" i="3" a="1"/>
  <c r="B31" i="3" a="1"/>
  <c r="B35" i="3" a="1"/>
  <c r="B34" i="3" a="1"/>
  <c r="B17" i="3" a="1"/>
  <c r="B28" i="3" a="1"/>
  <c r="B21" i="3" a="1"/>
  <c r="B26" i="3" a="1"/>
  <c r="B32" i="3" a="1"/>
  <c r="B12" i="3" a="1"/>
  <c r="B29" i="3" a="1"/>
  <c r="B20" i="3" a="1"/>
  <c r="B36" i="3" a="1"/>
  <c r="B18" i="3" a="1"/>
  <c r="B33" i="3" a="1"/>
  <c r="B22" i="3" a="1"/>
  <c r="B12" i="3" l="1"/>
  <c r="B26" i="3"/>
  <c r="B25" i="3"/>
  <c r="B19" i="3"/>
  <c r="B28" i="3"/>
  <c r="B27" i="3"/>
  <c r="B36" i="3"/>
  <c r="B23" i="3"/>
  <c r="B21" i="3"/>
  <c r="B17" i="3"/>
  <c r="B32" i="3"/>
  <c r="B33" i="3"/>
  <c r="B18" i="3"/>
  <c r="B30" i="3"/>
  <c r="B22" i="3"/>
  <c r="B24" i="3"/>
  <c r="B35" i="3"/>
  <c r="B31" i="3"/>
  <c r="B29" i="3"/>
  <c r="B20" i="3"/>
  <c r="B34" i="3"/>
  <c r="J39" i="6" l="1"/>
  <c r="C39" i="6" s="1"/>
  <c r="J20" i="6"/>
  <c r="C20" i="6" s="1"/>
  <c r="L17" i="3" a="1"/>
  <c r="U17" i="3" a="1"/>
  <c r="P17" i="3"/>
  <c r="T17" i="3" a="1"/>
  <c r="W17" i="3" a="1"/>
  <c r="V17" i="3" a="1"/>
  <c r="X17" i="3" a="1"/>
  <c r="O17" i="3" a="1"/>
  <c r="AB17" i="3" l="1" a="1"/>
  <c r="AB17" i="3" s="1"/>
  <c r="AA17" i="3" a="1"/>
  <c r="AA17" i="3" s="1"/>
  <c r="I20" i="6"/>
  <c r="I39" i="6"/>
  <c r="H20" i="6"/>
  <c r="L17" i="3"/>
  <c r="X17" i="3"/>
  <c r="O17" i="3"/>
  <c r="T17" i="3"/>
  <c r="U17" i="3"/>
  <c r="V17" i="3"/>
  <c r="W17" i="3"/>
  <c r="AD17" i="3"/>
  <c r="AC17" i="3"/>
  <c r="J21" i="6"/>
  <c r="C21" i="6" s="1"/>
  <c r="J22" i="6"/>
  <c r="C22" i="6" s="1"/>
  <c r="J23" i="6"/>
  <c r="C23" i="6" s="1"/>
  <c r="J24" i="6"/>
  <c r="C24" i="6" s="1"/>
  <c r="J25" i="6"/>
  <c r="C25" i="6" s="1"/>
  <c r="J26" i="6"/>
  <c r="C26" i="6" s="1"/>
  <c r="J27" i="6"/>
  <c r="C27" i="6" s="1"/>
  <c r="J28" i="6"/>
  <c r="C28" i="6" s="1"/>
  <c r="J29" i="6"/>
  <c r="C29" i="6" s="1"/>
  <c r="J30" i="6"/>
  <c r="C30" i="6" s="1"/>
  <c r="J31" i="6"/>
  <c r="C31" i="6" s="1"/>
  <c r="J32" i="6"/>
  <c r="C32" i="6" s="1"/>
  <c r="J33" i="6"/>
  <c r="C33" i="6" s="1"/>
  <c r="J34" i="6"/>
  <c r="C34" i="6" s="1"/>
  <c r="J35" i="6"/>
  <c r="C35" i="6" s="1"/>
  <c r="J36" i="6"/>
  <c r="C36" i="6" s="1"/>
  <c r="J37" i="6"/>
  <c r="C37" i="6" s="1"/>
  <c r="J38" i="6"/>
  <c r="C38" i="6" s="1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AN10" i="3"/>
  <c r="AP10" i="3" s="1"/>
  <c r="AR10" i="3" s="1"/>
  <c r="AT10" i="3" s="1"/>
  <c r="AV10" i="3" s="1"/>
  <c r="AX10" i="3" s="1"/>
  <c r="AZ10" i="3" s="1"/>
  <c r="BB10" i="3" s="1"/>
  <c r="BD10" i="3" s="1"/>
  <c r="BF10" i="3" s="1"/>
  <c r="BH10" i="3" s="1"/>
  <c r="BJ10" i="3" s="1"/>
  <c r="BL10" i="3" s="1"/>
  <c r="BN10" i="3" s="1"/>
  <c r="BP10" i="3" s="1"/>
  <c r="BR10" i="3" s="1"/>
  <c r="BT10" i="3" s="1"/>
  <c r="BV10" i="3" s="1"/>
  <c r="BX10" i="3" s="1"/>
  <c r="BZ10" i="3" s="1"/>
  <c r="CB10" i="3" s="1"/>
  <c r="CD10" i="3" s="1"/>
  <c r="CF10" i="3" s="1"/>
  <c r="CH10" i="3" s="1"/>
  <c r="CJ10" i="3" s="1"/>
  <c r="AQ9" i="3"/>
  <c r="AS9" i="3" s="1"/>
  <c r="AU9" i="3" s="1"/>
  <c r="AW9" i="3" s="1"/>
  <c r="AY9" i="3" s="1"/>
  <c r="BA9" i="3" s="1"/>
  <c r="BC9" i="3" s="1"/>
  <c r="BE9" i="3" s="1"/>
  <c r="BG9" i="3" s="1"/>
  <c r="BI9" i="3" s="1"/>
  <c r="BK9" i="3" s="1"/>
  <c r="BM9" i="3" s="1"/>
  <c r="BO9" i="3" s="1"/>
  <c r="BQ9" i="3" s="1"/>
  <c r="BS9" i="3" s="1"/>
  <c r="BU9" i="3" s="1"/>
  <c r="BW9" i="3" s="1"/>
  <c r="BY9" i="3" s="1"/>
  <c r="CA9" i="3" s="1"/>
  <c r="CC9" i="3" s="1"/>
  <c r="CE9" i="3" s="1"/>
  <c r="CG9" i="3" s="1"/>
  <c r="CI9" i="3" s="1"/>
  <c r="CK9" i="3" s="1"/>
  <c r="AP9" i="3"/>
  <c r="AR9" i="3" s="1"/>
  <c r="AT9" i="3" s="1"/>
  <c r="AV9" i="3" s="1"/>
  <c r="AX9" i="3" s="1"/>
  <c r="AZ9" i="3" s="1"/>
  <c r="BB9" i="3" s="1"/>
  <c r="BD9" i="3" s="1"/>
  <c r="BF9" i="3" s="1"/>
  <c r="BH9" i="3" s="1"/>
  <c r="BJ9" i="3" s="1"/>
  <c r="BL9" i="3" s="1"/>
  <c r="BN9" i="3" s="1"/>
  <c r="BP9" i="3" s="1"/>
  <c r="BR9" i="3" s="1"/>
  <c r="BT9" i="3" s="1"/>
  <c r="BV9" i="3" s="1"/>
  <c r="BX9" i="3" s="1"/>
  <c r="BZ9" i="3" s="1"/>
  <c r="CB9" i="3" s="1"/>
  <c r="CD9" i="3" s="1"/>
  <c r="CF9" i="3" s="1"/>
  <c r="CH9" i="3" s="1"/>
  <c r="CJ9" i="3" s="1"/>
  <c r="AQ8" i="3"/>
  <c r="AP8" i="3"/>
  <c r="AO8" i="3"/>
  <c r="AN8" i="3"/>
  <c r="I9" i="3"/>
  <c r="G7" i="3"/>
  <c r="W4" i="3"/>
  <c r="V4" i="3"/>
  <c r="U4" i="3"/>
  <c r="T4" i="3"/>
  <c r="S4" i="3"/>
  <c r="R4" i="3"/>
  <c r="Q4" i="3"/>
  <c r="P4" i="3"/>
  <c r="CI17" i="3" l="1" a="1"/>
  <c r="CI17" i="3" s="1"/>
  <c r="BP17" i="3" a="1"/>
  <c r="BP17" i="3" s="1"/>
  <c r="CK17" i="3" a="1"/>
  <c r="CK17" i="3" s="1"/>
  <c r="CF17" i="3" a="1"/>
  <c r="CF17" i="3" s="1"/>
  <c r="BC17" i="3" a="1"/>
  <c r="BC17" i="3" s="1"/>
  <c r="BF17" i="3" a="1"/>
  <c r="BF17" i="3" s="1"/>
  <c r="BV17" i="3" a="1"/>
  <c r="BV17" i="3" s="1"/>
  <c r="CA17" i="3" a="1"/>
  <c r="CA17" i="3" s="1"/>
  <c r="CJ17" i="3" a="1"/>
  <c r="CJ17" i="3" s="1"/>
  <c r="BL17" i="3" a="1"/>
  <c r="BL17" i="3" s="1"/>
  <c r="BN17" i="3" a="1"/>
  <c r="BN17" i="3" s="1"/>
  <c r="CH17" i="3" a="1"/>
  <c r="CH17" i="3" s="1"/>
  <c r="BB17" i="3" a="1"/>
  <c r="BB17" i="3" s="1"/>
  <c r="AY17" i="3" a="1"/>
  <c r="AY17" i="3" s="1"/>
  <c r="BE17" i="3" a="1"/>
  <c r="BE17" i="3" s="1"/>
  <c r="AR17" i="3" a="1"/>
  <c r="AR17" i="3" s="1"/>
  <c r="BZ17" i="3" a="1"/>
  <c r="BZ17" i="3" s="1"/>
  <c r="CB17" i="3" a="1"/>
  <c r="CB17" i="3" s="1"/>
  <c r="BW17" i="3" a="1"/>
  <c r="BW17" i="3" s="1"/>
  <c r="BK17" i="3" a="1"/>
  <c r="BK17" i="3" s="1"/>
  <c r="AV17" i="3" a="1"/>
  <c r="AV17" i="3" s="1"/>
  <c r="AX17" i="3" a="1"/>
  <c r="AX17" i="3" s="1"/>
  <c r="CD17" i="3" a="1"/>
  <c r="CD17" i="3" s="1"/>
  <c r="BQ17" i="3" a="1"/>
  <c r="BQ17" i="3" s="1"/>
  <c r="BD17" i="3" a="1"/>
  <c r="BD17" i="3" s="1"/>
  <c r="CC17" i="3" a="1"/>
  <c r="CC17" i="3" s="1"/>
  <c r="AW17" i="3" a="1"/>
  <c r="AW17" i="3" s="1"/>
  <c r="AT17" i="3" a="1"/>
  <c r="AT17" i="3" s="1"/>
  <c r="BG17" i="3" a="1"/>
  <c r="BG17" i="3" s="1"/>
  <c r="AS17" i="3" a="1"/>
  <c r="AS17" i="3" s="1"/>
  <c r="BS17" i="3" a="1"/>
  <c r="BS17" i="3" s="1"/>
  <c r="BO17" i="3" a="1"/>
  <c r="BO17" i="3" s="1"/>
  <c r="BR17" i="3" a="1"/>
  <c r="BR17" i="3" s="1"/>
  <c r="CG17" i="3" a="1"/>
  <c r="CG17" i="3" s="1"/>
  <c r="BU17" i="3" a="1"/>
  <c r="BU17" i="3" s="1"/>
  <c r="AQ17" i="3" a="1"/>
  <c r="AQ17" i="3" s="1"/>
  <c r="BX17" i="3" a="1"/>
  <c r="BX17" i="3" s="1"/>
  <c r="AU17" i="3" a="1"/>
  <c r="AU17" i="3" s="1"/>
  <c r="BM17" i="3" a="1"/>
  <c r="BM17" i="3" s="1"/>
  <c r="BA17" i="3" a="1"/>
  <c r="BA17" i="3" s="1"/>
  <c r="AZ17" i="3" a="1"/>
  <c r="AZ17" i="3" s="1"/>
  <c r="AP17" i="3" a="1"/>
  <c r="AP17" i="3" s="1"/>
  <c r="CE17" i="3" a="1"/>
  <c r="CE17" i="3" s="1"/>
  <c r="BT17" i="3" a="1"/>
  <c r="BT17" i="3" s="1"/>
  <c r="BI17" i="3" a="1"/>
  <c r="BI17" i="3" s="1"/>
  <c r="BY17" i="3" a="1"/>
  <c r="BY17" i="3" s="1"/>
  <c r="BJ17" i="3" a="1"/>
  <c r="BJ17" i="3" s="1"/>
  <c r="BH17" i="3" a="1"/>
  <c r="BH17" i="3" s="1"/>
  <c r="AO17" i="3" a="1"/>
  <c r="AO17" i="3" s="1"/>
  <c r="AN17" i="3" a="1"/>
  <c r="AN17" i="3" s="1"/>
  <c r="CP17" i="3" a="1"/>
  <c r="CP17" i="3" s="1"/>
  <c r="CU17" i="3" a="1"/>
  <c r="CU17" i="3" s="1"/>
  <c r="DI17" i="3" a="1"/>
  <c r="DI17" i="3" s="1"/>
  <c r="CM17" i="3" a="1"/>
  <c r="CM17" i="3" s="1"/>
  <c r="DJ17" i="3" a="1"/>
  <c r="DJ17" i="3" s="1"/>
  <c r="CT17" i="3" a="1"/>
  <c r="CT17" i="3" s="1"/>
  <c r="DF17" i="3" a="1"/>
  <c r="DF17" i="3" s="1"/>
  <c r="DC17" i="3" a="1"/>
  <c r="DC17" i="3" s="1"/>
  <c r="CO17" i="3" a="1"/>
  <c r="CO17" i="3" s="1"/>
  <c r="DD17" i="3" a="1"/>
  <c r="DD17" i="3" s="1"/>
  <c r="CS17" i="3" a="1"/>
  <c r="CS17" i="3" s="1"/>
  <c r="CR17" i="3" a="1"/>
  <c r="CR17" i="3" s="1"/>
  <c r="DB17" i="3" a="1"/>
  <c r="DB17" i="3" s="1"/>
  <c r="CZ17" i="3" a="1"/>
  <c r="CZ17" i="3" s="1"/>
  <c r="CY17" i="3" a="1"/>
  <c r="CY17" i="3" s="1"/>
  <c r="DA17" i="3" a="1"/>
  <c r="DA17" i="3" s="1"/>
  <c r="DH17" i="3" a="1"/>
  <c r="DH17" i="3" s="1"/>
  <c r="CV17" i="3" a="1"/>
  <c r="CV17" i="3" s="1"/>
  <c r="DE17" i="3" a="1"/>
  <c r="DE17" i="3" s="1"/>
  <c r="CW17" i="3" a="1"/>
  <c r="CW17" i="3" s="1"/>
  <c r="CL17" i="3" a="1"/>
  <c r="CL17" i="3" s="1"/>
  <c r="DG17" i="3" a="1"/>
  <c r="DG17" i="3" s="1"/>
  <c r="CN17" i="3" a="1"/>
  <c r="CN17" i="3" s="1"/>
  <c r="CQ17" i="3" a="1"/>
  <c r="CQ17" i="3" s="1"/>
  <c r="CX17" i="3" a="1"/>
  <c r="CX17" i="3" s="1"/>
  <c r="I23" i="6"/>
  <c r="I38" i="6"/>
  <c r="I37" i="6"/>
  <c r="I36" i="6"/>
  <c r="H36" i="6"/>
  <c r="I34" i="6"/>
  <c r="H34" i="6"/>
  <c r="I31" i="6"/>
  <c r="H31" i="6"/>
  <c r="I21" i="6"/>
  <c r="G21" i="6"/>
  <c r="I33" i="6"/>
  <c r="G33" i="6"/>
  <c r="I32" i="6"/>
  <c r="D32" i="6"/>
  <c r="I29" i="6"/>
  <c r="F29" i="6"/>
  <c r="I28" i="6"/>
  <c r="I26" i="6"/>
  <c r="I24" i="6"/>
  <c r="G24" i="6"/>
  <c r="I22" i="6"/>
  <c r="I35" i="6"/>
  <c r="D35" i="6"/>
  <c r="I30" i="6"/>
  <c r="H30" i="6"/>
  <c r="I27" i="6"/>
  <c r="H27" i="6"/>
  <c r="I25" i="6"/>
  <c r="E25" i="6"/>
  <c r="D20" i="6"/>
  <c r="E20" i="6"/>
  <c r="F20" i="6"/>
  <c r="G20" i="6"/>
  <c r="D28" i="6"/>
  <c r="G37" i="6"/>
  <c r="G26" i="6"/>
  <c r="E23" i="6"/>
  <c r="H22" i="6"/>
  <c r="F36" i="6"/>
  <c r="E36" i="6"/>
  <c r="D36" i="6"/>
  <c r="H39" i="6"/>
  <c r="G39" i="6"/>
  <c r="F39" i="6"/>
  <c r="E39" i="6"/>
  <c r="D39" i="6"/>
  <c r="H38" i="6"/>
  <c r="G38" i="6"/>
  <c r="F38" i="6"/>
  <c r="E38" i="6"/>
  <c r="D38" i="6"/>
  <c r="H24" i="6"/>
  <c r="Q17" i="3"/>
  <c r="R17" i="3" s="1"/>
  <c r="S17" i="3" s="1"/>
  <c r="J17" i="3"/>
  <c r="E10" i="2" s="1"/>
  <c r="EO17" i="3"/>
  <c r="EC17" i="3" a="1"/>
  <c r="EC17" i="3" s="1"/>
  <c r="FD17" i="3"/>
  <c r="DK17" i="3" a="1"/>
  <c r="DK17" i="3" s="1"/>
  <c r="EU17" i="3"/>
  <c r="EB17" i="3" a="1"/>
  <c r="EB17" i="3" s="1"/>
  <c r="ED17" i="3" a="1"/>
  <c r="ED17" i="3" s="1"/>
  <c r="EK17" i="3"/>
  <c r="FE17" i="3"/>
  <c r="DN17" i="3" a="1"/>
  <c r="DN17" i="3" s="1"/>
  <c r="EY17" i="3"/>
  <c r="EG17" i="3" a="1"/>
  <c r="EG17" i="3" s="1"/>
  <c r="AF17" i="3"/>
  <c r="DY17" i="3" a="1"/>
  <c r="DY17" i="3" s="1"/>
  <c r="EL17" i="3"/>
  <c r="AM17" i="3"/>
  <c r="EW17" i="3"/>
  <c r="DL17" i="3" a="1"/>
  <c r="DL17" i="3" s="1"/>
  <c r="EM17" i="3"/>
  <c r="AL17" i="3"/>
  <c r="EE17" i="3" a="1"/>
  <c r="EE17" i="3" s="1"/>
  <c r="FC17" i="3"/>
  <c r="DO17" i="3" a="1"/>
  <c r="DO17" i="3" s="1"/>
  <c r="EQ17" i="3"/>
  <c r="AG17" i="3"/>
  <c r="EA17" i="3" a="1"/>
  <c r="EA17" i="3" s="1"/>
  <c r="FF17" i="3"/>
  <c r="DS17" i="3" a="1"/>
  <c r="DS17" i="3" s="1"/>
  <c r="AE17" i="3"/>
  <c r="DU17" i="3" a="1"/>
  <c r="DU17" i="3" s="1"/>
  <c r="AH17" i="3"/>
  <c r="DR17" i="3" a="1"/>
  <c r="DR17" i="3" s="1"/>
  <c r="N17" i="3"/>
  <c r="EF17" i="3" a="1"/>
  <c r="EF17" i="3" s="1"/>
  <c r="AJ17" i="3"/>
  <c r="DW17" i="3" a="1"/>
  <c r="DW17" i="3" s="1"/>
  <c r="ES17" i="3"/>
  <c r="EV17" i="3"/>
  <c r="EJ17" i="3"/>
  <c r="ER17" i="3"/>
  <c r="DQ17" i="3" a="1"/>
  <c r="DQ17" i="3" s="1"/>
  <c r="DV17" i="3" a="1"/>
  <c r="DV17" i="3" s="1"/>
  <c r="ET17" i="3"/>
  <c r="EZ17" i="3"/>
  <c r="EX17" i="3"/>
  <c r="FA17" i="3"/>
  <c r="AI17" i="3"/>
  <c r="EH17" i="3" a="1"/>
  <c r="EH17" i="3" s="1"/>
  <c r="FG17" i="3"/>
  <c r="EI17" i="3" a="1"/>
  <c r="EI17" i="3" s="1"/>
  <c r="DZ17" i="3" a="1"/>
  <c r="DZ17" i="3" s="1"/>
  <c r="DP17" i="3" a="1"/>
  <c r="DP17" i="3" s="1"/>
  <c r="FB17" i="3"/>
  <c r="DX17" i="3" a="1"/>
  <c r="DX17" i="3" s="1"/>
  <c r="DM17" i="3" a="1"/>
  <c r="DM17" i="3" s="1"/>
  <c r="M17" i="3"/>
  <c r="EP17" i="3"/>
  <c r="DT17" i="3" a="1"/>
  <c r="DT17" i="3" s="1"/>
  <c r="EN17" i="3"/>
  <c r="FH17" i="3"/>
  <c r="AK17" i="3"/>
  <c r="CL10" i="3"/>
  <c r="CM10" i="3" s="1"/>
  <c r="CN10" i="3" s="1"/>
  <c r="CO10" i="3" s="1"/>
  <c r="CP10" i="3" s="1"/>
  <c r="CQ10" i="3" s="1"/>
  <c r="CR10" i="3" s="1"/>
  <c r="CS10" i="3" s="1"/>
  <c r="CT10" i="3" s="1"/>
  <c r="CU10" i="3" s="1"/>
  <c r="CV10" i="3" s="1"/>
  <c r="CW10" i="3" s="1"/>
  <c r="CX10" i="3" s="1"/>
  <c r="CY10" i="3" s="1"/>
  <c r="CZ10" i="3" s="1"/>
  <c r="DA10" i="3" s="1"/>
  <c r="DB10" i="3" s="1"/>
  <c r="DC10" i="3" s="1"/>
  <c r="DD10" i="3" s="1"/>
  <c r="DE10" i="3" s="1"/>
  <c r="DF10" i="3" s="1"/>
  <c r="DG10" i="3" s="1"/>
  <c r="DH10" i="3" s="1"/>
  <c r="DI10" i="3" s="1"/>
  <c r="DJ10" i="3" s="1"/>
  <c r="DK10" i="3"/>
  <c r="DL10" i="3" s="1"/>
  <c r="DM10" i="3" s="1"/>
  <c r="DN10" i="3" s="1"/>
  <c r="DO10" i="3" s="1"/>
  <c r="DP10" i="3" s="1"/>
  <c r="DQ10" i="3" s="1"/>
  <c r="DR10" i="3" s="1"/>
  <c r="DS10" i="3" s="1"/>
  <c r="DT10" i="3" s="1"/>
  <c r="DU10" i="3" s="1"/>
  <c r="DV10" i="3" s="1"/>
  <c r="DW10" i="3" s="1"/>
  <c r="DX10" i="3" s="1"/>
  <c r="DY10" i="3" s="1"/>
  <c r="DZ10" i="3" s="1"/>
  <c r="EA10" i="3" s="1"/>
  <c r="EB10" i="3" s="1"/>
  <c r="EC10" i="3" s="1"/>
  <c r="ED10" i="3" s="1"/>
  <c r="EE10" i="3" s="1"/>
  <c r="EF10" i="3" s="1"/>
  <c r="EG10" i="3" s="1"/>
  <c r="EH10" i="3" s="1"/>
  <c r="EI10" i="3" s="1"/>
  <c r="AO10" i="3"/>
  <c r="AQ10" i="3" s="1"/>
  <c r="AS10" i="3" s="1"/>
  <c r="AU10" i="3" s="1"/>
  <c r="AW10" i="3" s="1"/>
  <c r="AY10" i="3" s="1"/>
  <c r="BA10" i="3" s="1"/>
  <c r="BC10" i="3" s="1"/>
  <c r="BE10" i="3" s="1"/>
  <c r="BG10" i="3" s="1"/>
  <c r="BI10" i="3" s="1"/>
  <c r="BK10" i="3" s="1"/>
  <c r="BM10" i="3" s="1"/>
  <c r="BO10" i="3" s="1"/>
  <c r="BQ10" i="3" s="1"/>
  <c r="BS10" i="3" s="1"/>
  <c r="BU10" i="3" s="1"/>
  <c r="BW10" i="3" s="1"/>
  <c r="BY10" i="3" s="1"/>
  <c r="CA10" i="3" s="1"/>
  <c r="CC10" i="3" s="1"/>
  <c r="CE10" i="3" s="1"/>
  <c r="CG10" i="3" s="1"/>
  <c r="CI10" i="3" s="1"/>
  <c r="CK10" i="3" s="1"/>
  <c r="W35" i="3" a="1"/>
  <c r="O20" i="3" a="1"/>
  <c r="V21" i="3" a="1"/>
  <c r="V31" i="3" a="1"/>
  <c r="X26" i="3" a="1"/>
  <c r="P25" i="3"/>
  <c r="L34" i="3" a="1"/>
  <c r="P29" i="3"/>
  <c r="U29" i="3" a="1"/>
  <c r="X28" i="3" a="1"/>
  <c r="X29" i="3" a="1"/>
  <c r="U27" i="3" a="1"/>
  <c r="P27" i="3"/>
  <c r="T27" i="3" a="1"/>
  <c r="O26" i="3" a="1"/>
  <c r="L20" i="3" a="1"/>
  <c r="T20" i="3" a="1"/>
  <c r="U25" i="3" a="1"/>
  <c r="X19" i="3" a="1"/>
  <c r="W23" i="3" a="1"/>
  <c r="W28" i="3" a="1"/>
  <c r="O29" i="3" a="1"/>
  <c r="O18" i="3" a="1"/>
  <c r="X25" i="3" a="1"/>
  <c r="W29" i="3" a="1"/>
  <c r="O19" i="3" a="1"/>
  <c r="P31" i="3"/>
  <c r="L19" i="3" a="1"/>
  <c r="W24" i="3" a="1"/>
  <c r="O32" i="3" a="1"/>
  <c r="U21" i="3" a="1"/>
  <c r="T33" i="3" a="1"/>
  <c r="W22" i="3" a="1"/>
  <c r="L21" i="3" a="1"/>
  <c r="X35" i="3" a="1"/>
  <c r="T18" i="3" a="1"/>
  <c r="P22" i="3"/>
  <c r="V18" i="3" a="1"/>
  <c r="P34" i="3"/>
  <c r="T32" i="3" a="1"/>
  <c r="T30" i="3" a="1"/>
  <c r="T28" i="3" a="1"/>
  <c r="O23" i="3" a="1"/>
  <c r="W31" i="3" a="1"/>
  <c r="U22" i="3" a="1"/>
  <c r="X24" i="3" a="1"/>
  <c r="O21" i="3" a="1"/>
  <c r="P28" i="3"/>
  <c r="P32" i="3"/>
  <c r="V33" i="3" a="1"/>
  <c r="P23" i="3"/>
  <c r="T21" i="3" a="1"/>
  <c r="T22" i="3" a="1"/>
  <c r="P20" i="3"/>
  <c r="W34" i="3" a="1"/>
  <c r="W33" i="3" a="1"/>
  <c r="W30" i="3" a="1"/>
  <c r="L24" i="3" a="1"/>
  <c r="V27" i="3" a="1"/>
  <c r="L25" i="3" a="1"/>
  <c r="T34" i="3" a="1"/>
  <c r="T29" i="3" a="1"/>
  <c r="V19" i="3" a="1"/>
  <c r="V34" i="3" a="1"/>
  <c r="T24" i="3" a="1"/>
  <c r="W25" i="3" a="1"/>
  <c r="X27" i="3" a="1"/>
  <c r="L30" i="3" a="1"/>
  <c r="P26" i="3"/>
  <c r="U24" i="3" a="1"/>
  <c r="W18" i="3" a="1"/>
  <c r="W27" i="3" a="1"/>
  <c r="P18" i="3"/>
  <c r="X18" i="3" a="1"/>
  <c r="X32" i="3" a="1"/>
  <c r="P19" i="3"/>
  <c r="U35" i="3" a="1"/>
  <c r="L31" i="3" a="1"/>
  <c r="X21" i="3" a="1"/>
  <c r="L23" i="3" a="1"/>
  <c r="V30" i="3" a="1"/>
  <c r="P33" i="3"/>
  <c r="L18" i="3" a="1"/>
  <c r="U30" i="3" a="1"/>
  <c r="U31" i="3" a="1"/>
  <c r="O35" i="3" a="1"/>
  <c r="P24" i="3"/>
  <c r="V25" i="3" a="1"/>
  <c r="U26" i="3" a="1"/>
  <c r="O30" i="3" a="1"/>
  <c r="X30" i="3" a="1"/>
  <c r="O27" i="3" a="1"/>
  <c r="T23" i="3" a="1"/>
  <c r="L27" i="3" a="1"/>
  <c r="U34" i="3" a="1"/>
  <c r="O22" i="3" a="1"/>
  <c r="T26" i="3" a="1"/>
  <c r="O34" i="3" a="1"/>
  <c r="V22" i="3" a="1"/>
  <c r="X33" i="3" a="1"/>
  <c r="V28" i="3" a="1"/>
  <c r="X22" i="3" a="1"/>
  <c r="O24" i="3" a="1"/>
  <c r="L33" i="3" a="1"/>
  <c r="L26" i="3" a="1"/>
  <c r="U20" i="3" a="1"/>
  <c r="P30" i="3"/>
  <c r="V24" i="3" a="1"/>
  <c r="U18" i="3" a="1"/>
  <c r="O33" i="3" a="1"/>
  <c r="O28" i="3" a="1"/>
  <c r="X31" i="3" a="1"/>
  <c r="T19" i="3" a="1"/>
  <c r="T31" i="3" a="1"/>
  <c r="P21" i="3"/>
  <c r="X23" i="3" a="1"/>
  <c r="L22" i="3" a="1"/>
  <c r="L32" i="3" a="1"/>
  <c r="V23" i="3" a="1"/>
  <c r="W32" i="3" a="1"/>
  <c r="V35" i="3" a="1"/>
  <c r="T25" i="3" a="1"/>
  <c r="V20" i="3" a="1"/>
  <c r="U23" i="3" a="1"/>
  <c r="W21" i="3" a="1"/>
  <c r="L29" i="3" a="1"/>
  <c r="U33" i="3" a="1"/>
  <c r="W26" i="3" a="1"/>
  <c r="L35" i="3" a="1"/>
  <c r="U32" i="3" a="1"/>
  <c r="U28" i="3" a="1"/>
  <c r="O25" i="3" a="1"/>
  <c r="O31" i="3" a="1"/>
  <c r="W19" i="3" a="1"/>
  <c r="V29" i="3" a="1"/>
  <c r="V26" i="3" a="1"/>
  <c r="X34" i="3" a="1"/>
  <c r="P35" i="3"/>
  <c r="L28" i="3" a="1"/>
  <c r="V32" i="3" a="1"/>
  <c r="W20" i="3" a="1"/>
  <c r="T35" i="3" a="1"/>
  <c r="U19" i="3" a="1"/>
  <c r="X20" i="3" a="1"/>
  <c r="AA31" i="3" l="1" a="1"/>
  <c r="AA31" i="3" s="1"/>
  <c r="AB31" i="3" a="1"/>
  <c r="AB31" i="3" s="1"/>
  <c r="AB32" i="3" a="1"/>
  <c r="AB32" i="3" s="1"/>
  <c r="AA32" i="3" a="1"/>
  <c r="AA32" i="3" s="1"/>
  <c r="AB24" i="3" a="1"/>
  <c r="AB24" i="3" s="1"/>
  <c r="AA24" i="3" a="1"/>
  <c r="AA24" i="3" s="1"/>
  <c r="AA34" i="3" a="1"/>
  <c r="AA34" i="3" s="1"/>
  <c r="AB34" i="3" a="1"/>
  <c r="AB34" i="3" s="1"/>
  <c r="AB29" i="3" a="1"/>
  <c r="AB29" i="3" s="1"/>
  <c r="AA29" i="3" a="1"/>
  <c r="AA29" i="3" s="1"/>
  <c r="AB23" i="3" a="1"/>
  <c r="AB23" i="3" s="1"/>
  <c r="AA23" i="3" a="1"/>
  <c r="AA23" i="3" s="1"/>
  <c r="AB28" i="3" a="1"/>
  <c r="AB28" i="3" s="1"/>
  <c r="AA28" i="3" a="1"/>
  <c r="AA28" i="3" s="1"/>
  <c r="AA27" i="3" a="1"/>
  <c r="AA27" i="3" s="1"/>
  <c r="AB27" i="3" a="1"/>
  <c r="AB27" i="3" s="1"/>
  <c r="AA22" i="3" a="1"/>
  <c r="AA22" i="3" s="1"/>
  <c r="AB22" i="3" a="1"/>
  <c r="AB22" i="3" s="1"/>
  <c r="AB19" i="3" a="1"/>
  <c r="AB19" i="3" s="1"/>
  <c r="AA19" i="3" a="1"/>
  <c r="AA19" i="3" s="1"/>
  <c r="AA30" i="3" a="1"/>
  <c r="AA30" i="3" s="1"/>
  <c r="AB30" i="3" a="1"/>
  <c r="AB30" i="3" s="1"/>
  <c r="AB25" i="3" a="1"/>
  <c r="AB25" i="3" s="1"/>
  <c r="AA25" i="3" a="1"/>
  <c r="AA25" i="3" s="1"/>
  <c r="AB20" i="3" a="1"/>
  <c r="AB20" i="3" s="1"/>
  <c r="AA20" i="3" a="1"/>
  <c r="AA20" i="3" s="1"/>
  <c r="AA35" i="3" a="1"/>
  <c r="AA35" i="3" s="1"/>
  <c r="AB35" i="3" a="1"/>
  <c r="AB35" i="3" s="1"/>
  <c r="AB26" i="3" a="1"/>
  <c r="AB26" i="3" s="1"/>
  <c r="AA26" i="3" a="1"/>
  <c r="AA26" i="3" s="1"/>
  <c r="AB18" i="3" a="1"/>
  <c r="AB18" i="3" s="1"/>
  <c r="AA18" i="3" a="1"/>
  <c r="AA18" i="3" s="1"/>
  <c r="AB33" i="3" a="1"/>
  <c r="AB33" i="3" s="1"/>
  <c r="AA33" i="3" a="1"/>
  <c r="AA33" i="3" s="1"/>
  <c r="AA21" i="3" a="1"/>
  <c r="AA21" i="3" s="1"/>
  <c r="AB21" i="3" a="1"/>
  <c r="AB21" i="3" s="1"/>
  <c r="G32" i="6"/>
  <c r="F32" i="6"/>
  <c r="D24" i="6"/>
  <c r="D34" i="6"/>
  <c r="E24" i="6"/>
  <c r="E34" i="6"/>
  <c r="E32" i="6"/>
  <c r="F24" i="6"/>
  <c r="G34" i="6"/>
  <c r="F34" i="6"/>
  <c r="E31" i="6"/>
  <c r="G31" i="6"/>
  <c r="H32" i="6"/>
  <c r="E28" i="6"/>
  <c r="G36" i="6"/>
  <c r="F28" i="6"/>
  <c r="E21" i="6"/>
  <c r="G28" i="6"/>
  <c r="F21" i="6"/>
  <c r="H28" i="6"/>
  <c r="F31" i="6"/>
  <c r="F25" i="6"/>
  <c r="D26" i="6"/>
  <c r="D29" i="6"/>
  <c r="F26" i="6"/>
  <c r="H33" i="6"/>
  <c r="D30" i="6"/>
  <c r="E30" i="6"/>
  <c r="F30" i="6"/>
  <c r="G30" i="6"/>
  <c r="D25" i="6"/>
  <c r="G29" i="6"/>
  <c r="H29" i="6"/>
  <c r="E29" i="6"/>
  <c r="D31" i="6"/>
  <c r="H21" i="6"/>
  <c r="G25" i="6"/>
  <c r="H25" i="6"/>
  <c r="E26" i="6"/>
  <c r="D21" i="6"/>
  <c r="E33" i="6"/>
  <c r="E35" i="6"/>
  <c r="F35" i="6"/>
  <c r="H35" i="6"/>
  <c r="H26" i="6"/>
  <c r="E27" i="6"/>
  <c r="H37" i="6"/>
  <c r="G23" i="6"/>
  <c r="G27" i="6"/>
  <c r="D37" i="6"/>
  <c r="G35" i="6"/>
  <c r="G22" i="6"/>
  <c r="D23" i="6"/>
  <c r="D27" i="6"/>
  <c r="F37" i="6"/>
  <c r="F23" i="6"/>
  <c r="F27" i="6"/>
  <c r="H23" i="6"/>
  <c r="E37" i="6"/>
  <c r="D33" i="6"/>
  <c r="F33" i="6"/>
  <c r="D22" i="6"/>
  <c r="E22" i="6"/>
  <c r="F22" i="6"/>
  <c r="A17" i="3"/>
  <c r="T10" i="2"/>
  <c r="F171" i="2" s="1"/>
  <c r="AC10" i="2"/>
  <c r="F180" i="2" s="1"/>
  <c r="F10" i="2"/>
  <c r="F157" i="2" s="1"/>
  <c r="I10" i="2"/>
  <c r="F160" i="2" s="1"/>
  <c r="AA10" i="2"/>
  <c r="F178" i="2" s="1"/>
  <c r="Q10" i="2"/>
  <c r="F168" i="2" s="1"/>
  <c r="W10" i="2"/>
  <c r="F174" i="2" s="1"/>
  <c r="Z10" i="2"/>
  <c r="F177" i="2" s="1"/>
  <c r="P10" i="2"/>
  <c r="F167" i="2" s="1"/>
  <c r="AD10" i="2"/>
  <c r="F181" i="2" s="1"/>
  <c r="U10" i="2"/>
  <c r="F172" i="2" s="1"/>
  <c r="H10" i="2"/>
  <c r="F159" i="2" s="1"/>
  <c r="S10" i="2"/>
  <c r="F170" i="2" s="1"/>
  <c r="L10" i="2"/>
  <c r="F163" i="2" s="1"/>
  <c r="Y10" i="2"/>
  <c r="F176" i="2" s="1"/>
  <c r="AB10" i="2"/>
  <c r="F179" i="2" s="1"/>
  <c r="O10" i="2"/>
  <c r="F166" i="2" s="1"/>
  <c r="R10" i="2"/>
  <c r="F169" i="2" s="1"/>
  <c r="X10" i="2"/>
  <c r="F175" i="2" s="1"/>
  <c r="J10" i="2"/>
  <c r="F161" i="2" s="1"/>
  <c r="N10" i="2"/>
  <c r="F165" i="2" s="1"/>
  <c r="G10" i="2"/>
  <c r="F158" i="2" s="1"/>
  <c r="K10" i="2"/>
  <c r="F162" i="2" s="1"/>
  <c r="M10" i="2"/>
  <c r="F164" i="2" s="1"/>
  <c r="V10" i="2"/>
  <c r="F173" i="2" s="1"/>
  <c r="T35" i="3"/>
  <c r="T24" i="3"/>
  <c r="T27" i="3"/>
  <c r="U27" i="3"/>
  <c r="V27" i="3"/>
  <c r="T28" i="3"/>
  <c r="W27" i="3"/>
  <c r="O23" i="3"/>
  <c r="X25" i="3"/>
  <c r="X21" i="3"/>
  <c r="X34" i="3"/>
  <c r="V20" i="3"/>
  <c r="X22" i="3"/>
  <c r="T30" i="3"/>
  <c r="L27" i="3"/>
  <c r="L34" i="3"/>
  <c r="T21" i="3"/>
  <c r="X27" i="3"/>
  <c r="X28" i="3"/>
  <c r="L24" i="3"/>
  <c r="W21" i="3"/>
  <c r="X35" i="3"/>
  <c r="L31" i="3"/>
  <c r="V29" i="3"/>
  <c r="O28" i="3"/>
  <c r="X33" i="3"/>
  <c r="U30" i="3"/>
  <c r="L21" i="3"/>
  <c r="V25" i="3"/>
  <c r="V22" i="3"/>
  <c r="T33" i="3"/>
  <c r="U31" i="3"/>
  <c r="X26" i="3"/>
  <c r="W24" i="3"/>
  <c r="T34" i="3"/>
  <c r="O27" i="3"/>
  <c r="W33" i="3"/>
  <c r="V18" i="3"/>
  <c r="U28" i="3"/>
  <c r="T18" i="3"/>
  <c r="O25" i="3"/>
  <c r="O24" i="3"/>
  <c r="O33" i="3"/>
  <c r="L18" i="3"/>
  <c r="V28" i="3"/>
  <c r="W25" i="3"/>
  <c r="L30" i="3"/>
  <c r="O18" i="3"/>
  <c r="W30" i="3"/>
  <c r="V21" i="3"/>
  <c r="U24" i="3"/>
  <c r="L28" i="3"/>
  <c r="L20" i="3"/>
  <c r="W22" i="3"/>
  <c r="V30" i="3"/>
  <c r="T32" i="3"/>
  <c r="T20" i="3"/>
  <c r="X31" i="3"/>
  <c r="O22" i="3"/>
  <c r="L33" i="3"/>
  <c r="V33" i="3"/>
  <c r="W28" i="3"/>
  <c r="O20" i="3"/>
  <c r="O21" i="3"/>
  <c r="X18" i="3"/>
  <c r="U32" i="3"/>
  <c r="U35" i="3"/>
  <c r="W20" i="3"/>
  <c r="O31" i="3"/>
  <c r="T31" i="3"/>
  <c r="L19" i="3"/>
  <c r="W18" i="3"/>
  <c r="V32" i="3"/>
  <c r="V35" i="3"/>
  <c r="X19" i="3"/>
  <c r="U29" i="3"/>
  <c r="V26" i="3"/>
  <c r="X24" i="3"/>
  <c r="W32" i="3"/>
  <c r="X23" i="3"/>
  <c r="L35" i="3"/>
  <c r="W19" i="3"/>
  <c r="T29" i="3"/>
  <c r="W26" i="3"/>
  <c r="U21" i="3"/>
  <c r="U33" i="3"/>
  <c r="V24" i="3"/>
  <c r="T23" i="3"/>
  <c r="W35" i="3"/>
  <c r="W34" i="3"/>
  <c r="L23" i="3"/>
  <c r="U23" i="3"/>
  <c r="V19" i="3"/>
  <c r="O26" i="3"/>
  <c r="U18" i="3"/>
  <c r="O32" i="3"/>
  <c r="V23" i="3"/>
  <c r="V31" i="3"/>
  <c r="L22" i="3"/>
  <c r="L25" i="3"/>
  <c r="U25" i="3"/>
  <c r="W23" i="3"/>
  <c r="O34" i="3"/>
  <c r="U19" i="3"/>
  <c r="L32" i="3"/>
  <c r="O35" i="3"/>
  <c r="X30" i="3"/>
  <c r="O19" i="3"/>
  <c r="X32" i="3"/>
  <c r="U22" i="3"/>
  <c r="X29" i="3"/>
  <c r="X20" i="3"/>
  <c r="U34" i="3"/>
  <c r="O29" i="3"/>
  <c r="W31" i="3"/>
  <c r="V34" i="3"/>
  <c r="T19" i="3"/>
  <c r="L29" i="3"/>
  <c r="O30" i="3"/>
  <c r="U20" i="3"/>
  <c r="T22" i="3"/>
  <c r="T25" i="3"/>
  <c r="U26" i="3"/>
  <c r="T26" i="3"/>
  <c r="W29" i="3"/>
  <c r="L26" i="3"/>
  <c r="AD21" i="3"/>
  <c r="AC21" i="3"/>
  <c r="AD27" i="3"/>
  <c r="AC27" i="3"/>
  <c r="AC34" i="3"/>
  <c r="AD34" i="3"/>
  <c r="AD25" i="3"/>
  <c r="AC25" i="3"/>
  <c r="AC18" i="3"/>
  <c r="AD18" i="3"/>
  <c r="AC22" i="3"/>
  <c r="AD22" i="3"/>
  <c r="AD26" i="3"/>
  <c r="AC26" i="3"/>
  <c r="AD32" i="3"/>
  <c r="AC32" i="3"/>
  <c r="AD23" i="3"/>
  <c r="AC23" i="3"/>
  <c r="AC24" i="3"/>
  <c r="AD24" i="3"/>
  <c r="AC33" i="3"/>
  <c r="AD33" i="3"/>
  <c r="AD20" i="3"/>
  <c r="AC20" i="3"/>
  <c r="AD28" i="3"/>
  <c r="AC28" i="3"/>
  <c r="AD31" i="3"/>
  <c r="AC31" i="3"/>
  <c r="AD35" i="3"/>
  <c r="AC35" i="3"/>
  <c r="AD30" i="3"/>
  <c r="AC30" i="3"/>
  <c r="AD19" i="3"/>
  <c r="AC19" i="3"/>
  <c r="AC29" i="3"/>
  <c r="AD29" i="3"/>
  <c r="I35" i="3"/>
  <c r="I29" i="3"/>
  <c r="I30" i="3"/>
  <c r="I25" i="3"/>
  <c r="I26" i="3"/>
  <c r="I34" i="3"/>
  <c r="I19" i="3"/>
  <c r="I32" i="3"/>
  <c r="I33" i="3"/>
  <c r="I21" i="3"/>
  <c r="I20" i="3"/>
  <c r="I22" i="3"/>
  <c r="I31" i="3"/>
  <c r="I18" i="3"/>
  <c r="I17" i="3"/>
  <c r="I27" i="3"/>
  <c r="I28" i="3"/>
  <c r="I23" i="3"/>
  <c r="I24" i="3"/>
  <c r="CB29" i="3" l="1" a="1"/>
  <c r="CB29" i="3" s="1"/>
  <c r="BQ29" i="3" a="1"/>
  <c r="BQ29" i="3" s="1"/>
  <c r="BI29" i="3" a="1"/>
  <c r="BI29" i="3" s="1"/>
  <c r="BD29" i="3" a="1"/>
  <c r="BD29" i="3" s="1"/>
  <c r="AU29" i="3" a="1"/>
  <c r="AU29" i="3" s="1"/>
  <c r="CF29" i="3" a="1"/>
  <c r="CF29" i="3" s="1"/>
  <c r="CH29" i="3" a="1"/>
  <c r="CH29" i="3" s="1"/>
  <c r="AX29" i="3" a="1"/>
  <c r="AX29" i="3" s="1"/>
  <c r="AP29" i="3" a="1"/>
  <c r="AP29" i="3" s="1"/>
  <c r="CA29" i="3" a="1"/>
  <c r="CA29" i="3" s="1"/>
  <c r="BS29" i="3" a="1"/>
  <c r="BS29" i="3" s="1"/>
  <c r="BV29" i="3" a="1"/>
  <c r="BV29" i="3" s="1"/>
  <c r="BE29" i="3" a="1"/>
  <c r="BE29" i="3" s="1"/>
  <c r="BK29" i="3" a="1"/>
  <c r="BK29" i="3" s="1"/>
  <c r="BZ29" i="3" a="1"/>
  <c r="BZ29" i="3" s="1"/>
  <c r="CD29" i="3" a="1"/>
  <c r="CD29" i="3" s="1"/>
  <c r="BG29" i="3" a="1"/>
  <c r="BG29" i="3" s="1"/>
  <c r="BX29" i="3" a="1"/>
  <c r="BX29" i="3" s="1"/>
  <c r="BF29" i="3" a="1"/>
  <c r="BF29" i="3" s="1"/>
  <c r="CG29" i="3" a="1"/>
  <c r="CG29" i="3" s="1"/>
  <c r="BM29" i="3" a="1"/>
  <c r="BM29" i="3" s="1"/>
  <c r="BR29" i="3" a="1"/>
  <c r="BR29" i="3" s="1"/>
  <c r="BC29" i="3" a="1"/>
  <c r="BC29" i="3" s="1"/>
  <c r="CI29" i="3" a="1"/>
  <c r="CI29" i="3" s="1"/>
  <c r="BJ29" i="3" a="1"/>
  <c r="BJ29" i="3" s="1"/>
  <c r="CJ29" i="3" a="1"/>
  <c r="CJ29" i="3" s="1"/>
  <c r="BO29" i="3" a="1"/>
  <c r="BO29" i="3" s="1"/>
  <c r="BU29" i="3" a="1"/>
  <c r="BU29" i="3" s="1"/>
  <c r="BA29" i="3" a="1"/>
  <c r="BA29" i="3" s="1"/>
  <c r="BT29" i="3" a="1"/>
  <c r="BT29" i="3" s="1"/>
  <c r="AZ29" i="3" a="1"/>
  <c r="AZ29" i="3" s="1"/>
  <c r="BW29" i="3" a="1"/>
  <c r="BW29" i="3" s="1"/>
  <c r="CK29" i="3" a="1"/>
  <c r="CK29" i="3" s="1"/>
  <c r="AY29" i="3" a="1"/>
  <c r="AY29" i="3" s="1"/>
  <c r="AS29" i="3" a="1"/>
  <c r="AS29" i="3" s="1"/>
  <c r="AR29" i="3" a="1"/>
  <c r="AR29" i="3" s="1"/>
  <c r="BY29" i="3" a="1"/>
  <c r="BY29" i="3" s="1"/>
  <c r="BN29" i="3" a="1"/>
  <c r="BN29" i="3" s="1"/>
  <c r="CC29" i="3" a="1"/>
  <c r="CC29" i="3" s="1"/>
  <c r="BB29" i="3" a="1"/>
  <c r="BB29" i="3" s="1"/>
  <c r="BH29" i="3" a="1"/>
  <c r="BH29" i="3" s="1"/>
  <c r="BL29" i="3" a="1"/>
  <c r="BL29" i="3" s="1"/>
  <c r="CE29" i="3" a="1"/>
  <c r="CE29" i="3" s="1"/>
  <c r="BP29" i="3" a="1"/>
  <c r="BP29" i="3" s="1"/>
  <c r="AW29" i="3" a="1"/>
  <c r="AW29" i="3" s="1"/>
  <c r="AV29" i="3" a="1"/>
  <c r="AV29" i="3" s="1"/>
  <c r="AT29" i="3" a="1"/>
  <c r="AT29" i="3" s="1"/>
  <c r="AQ29" i="3" a="1"/>
  <c r="AQ29" i="3" s="1"/>
  <c r="BV26" i="3" a="1"/>
  <c r="BV26" i="3" s="1"/>
  <c r="BZ26" i="3" a="1"/>
  <c r="BZ26" i="3" s="1"/>
  <c r="BH26" i="3" a="1"/>
  <c r="BH26" i="3" s="1"/>
  <c r="BU26" i="3" a="1"/>
  <c r="BU26" i="3" s="1"/>
  <c r="AS26" i="3" a="1"/>
  <c r="AS26" i="3" s="1"/>
  <c r="BN26" i="3" a="1"/>
  <c r="BN26" i="3" s="1"/>
  <c r="BS26" i="3" a="1"/>
  <c r="BS26" i="3" s="1"/>
  <c r="AR26" i="3" a="1"/>
  <c r="AR26" i="3" s="1"/>
  <c r="CK26" i="3" a="1"/>
  <c r="CK26" i="3" s="1"/>
  <c r="BD26" i="3" a="1"/>
  <c r="BD26" i="3" s="1"/>
  <c r="CD26" i="3" a="1"/>
  <c r="CD26" i="3" s="1"/>
  <c r="CA26" i="3" a="1"/>
  <c r="CA26" i="3" s="1"/>
  <c r="CF26" i="3" a="1"/>
  <c r="CF26" i="3" s="1"/>
  <c r="AT26" i="3" a="1"/>
  <c r="AT26" i="3" s="1"/>
  <c r="CC26" i="3" a="1"/>
  <c r="CC26" i="3" s="1"/>
  <c r="AP26" i="3" a="1"/>
  <c r="AP26" i="3" s="1"/>
  <c r="BW26" i="3" a="1"/>
  <c r="BW26" i="3" s="1"/>
  <c r="BE26" i="3" a="1"/>
  <c r="BE26" i="3" s="1"/>
  <c r="BT26" i="3" a="1"/>
  <c r="BT26" i="3" s="1"/>
  <c r="CI26" i="3" a="1"/>
  <c r="CI26" i="3" s="1"/>
  <c r="BQ26" i="3" a="1"/>
  <c r="BQ26" i="3" s="1"/>
  <c r="AY26" i="3" a="1"/>
  <c r="AY26" i="3" s="1"/>
  <c r="CH26" i="3" a="1"/>
  <c r="CH26" i="3" s="1"/>
  <c r="BO26" i="3" a="1"/>
  <c r="BO26" i="3" s="1"/>
  <c r="AX26" i="3" a="1"/>
  <c r="AX26" i="3" s="1"/>
  <c r="BL26" i="3" a="1"/>
  <c r="BL26" i="3" s="1"/>
  <c r="CJ26" i="3" a="1"/>
  <c r="CJ26" i="3" s="1"/>
  <c r="BY26" i="3" a="1"/>
  <c r="BY26" i="3" s="1"/>
  <c r="AZ26" i="3" a="1"/>
  <c r="AZ26" i="3" s="1"/>
  <c r="BR26" i="3" a="1"/>
  <c r="BR26" i="3" s="1"/>
  <c r="BG26" i="3" a="1"/>
  <c r="BG26" i="3" s="1"/>
  <c r="AW26" i="3" a="1"/>
  <c r="AW26" i="3" s="1"/>
  <c r="BF26" i="3" a="1"/>
  <c r="BF26" i="3" s="1"/>
  <c r="AU26" i="3" a="1"/>
  <c r="AU26" i="3" s="1"/>
  <c r="BK26" i="3" a="1"/>
  <c r="BK26" i="3" s="1"/>
  <c r="CG26" i="3" a="1"/>
  <c r="CG26" i="3" s="1"/>
  <c r="BM26" i="3" a="1"/>
  <c r="BM26" i="3" s="1"/>
  <c r="BB26" i="3" a="1"/>
  <c r="BB26" i="3" s="1"/>
  <c r="AQ26" i="3" a="1"/>
  <c r="AQ26" i="3" s="1"/>
  <c r="BJ26" i="3" a="1"/>
  <c r="BJ26" i="3" s="1"/>
  <c r="BX26" i="3" a="1"/>
  <c r="BX26" i="3" s="1"/>
  <c r="BP26" i="3" a="1"/>
  <c r="BP26" i="3" s="1"/>
  <c r="BC26" i="3" a="1"/>
  <c r="BC26" i="3" s="1"/>
  <c r="BA26" i="3" a="1"/>
  <c r="BA26" i="3" s="1"/>
  <c r="CB26" i="3" a="1"/>
  <c r="CB26" i="3" s="1"/>
  <c r="BI26" i="3" a="1"/>
  <c r="BI26" i="3" s="1"/>
  <c r="AV26" i="3" a="1"/>
  <c r="AV26" i="3" s="1"/>
  <c r="CE26" i="3" a="1"/>
  <c r="CE26" i="3" s="1"/>
  <c r="AS23" i="3" a="1"/>
  <c r="AS23" i="3" s="1"/>
  <c r="BX23" i="3" a="1"/>
  <c r="BX23" i="3" s="1"/>
  <c r="BZ23" i="3" a="1"/>
  <c r="BZ23" i="3" s="1"/>
  <c r="BK23" i="3" a="1"/>
  <c r="BK23" i="3" s="1"/>
  <c r="BG23" i="3" a="1"/>
  <c r="BG23" i="3" s="1"/>
  <c r="BT23" i="3" a="1"/>
  <c r="BT23" i="3" s="1"/>
  <c r="CH23" i="3" a="1"/>
  <c r="CH23" i="3" s="1"/>
  <c r="BF23" i="3" a="1"/>
  <c r="BF23" i="3" s="1"/>
  <c r="BR23" i="3" a="1"/>
  <c r="BR23" i="3" s="1"/>
  <c r="BV23" i="3" a="1"/>
  <c r="BV23" i="3" s="1"/>
  <c r="AQ23" i="3" a="1"/>
  <c r="AQ23" i="3" s="1"/>
  <c r="BP23" i="3" a="1"/>
  <c r="BP23" i="3" s="1"/>
  <c r="AY23" i="3" a="1"/>
  <c r="AY23" i="3" s="1"/>
  <c r="BU23" i="3" a="1"/>
  <c r="BU23" i="3" s="1"/>
  <c r="CA23" i="3" a="1"/>
  <c r="CA23" i="3" s="1"/>
  <c r="BE23" i="3" a="1"/>
  <c r="BE23" i="3" s="1"/>
  <c r="BA23" i="3" a="1"/>
  <c r="BA23" i="3" s="1"/>
  <c r="AP23" i="3" a="1"/>
  <c r="AP23" i="3" s="1"/>
  <c r="BW23" i="3" a="1"/>
  <c r="BW23" i="3" s="1"/>
  <c r="BI23" i="3" a="1"/>
  <c r="BI23" i="3" s="1"/>
  <c r="CD23" i="3" a="1"/>
  <c r="CD23" i="3" s="1"/>
  <c r="AX23" i="3" a="1"/>
  <c r="AX23" i="3" s="1"/>
  <c r="BM23" i="3" a="1"/>
  <c r="BM23" i="3" s="1"/>
  <c r="CG23" i="3" a="1"/>
  <c r="CG23" i="3" s="1"/>
  <c r="AU23" i="3" a="1"/>
  <c r="AU23" i="3" s="1"/>
  <c r="CC23" i="3" a="1"/>
  <c r="CC23" i="3" s="1"/>
  <c r="AT23" i="3" a="1"/>
  <c r="AT23" i="3" s="1"/>
  <c r="AR23" i="3" a="1"/>
  <c r="AR23" i="3" s="1"/>
  <c r="CF23" i="3" a="1"/>
  <c r="CF23" i="3" s="1"/>
  <c r="CE23" i="3" a="1"/>
  <c r="CE23" i="3" s="1"/>
  <c r="BL23" i="3" a="1"/>
  <c r="BL23" i="3" s="1"/>
  <c r="CB23" i="3" a="1"/>
  <c r="CB23" i="3" s="1"/>
  <c r="BY23" i="3" a="1"/>
  <c r="BY23" i="3" s="1"/>
  <c r="BB23" i="3" a="1"/>
  <c r="BB23" i="3" s="1"/>
  <c r="BS23" i="3" a="1"/>
  <c r="BS23" i="3" s="1"/>
  <c r="BH23" i="3" a="1"/>
  <c r="BH23" i="3" s="1"/>
  <c r="BJ23" i="3" a="1"/>
  <c r="BJ23" i="3" s="1"/>
  <c r="AW23" i="3" a="1"/>
  <c r="AW23" i="3" s="1"/>
  <c r="BD23" i="3" a="1"/>
  <c r="BD23" i="3" s="1"/>
  <c r="BC23" i="3" a="1"/>
  <c r="BC23" i="3" s="1"/>
  <c r="CI23" i="3" a="1"/>
  <c r="CI23" i="3" s="1"/>
  <c r="AZ23" i="3" a="1"/>
  <c r="AZ23" i="3" s="1"/>
  <c r="BO23" i="3" a="1"/>
  <c r="BO23" i="3" s="1"/>
  <c r="BQ23" i="3" a="1"/>
  <c r="BQ23" i="3" s="1"/>
  <c r="AV23" i="3" a="1"/>
  <c r="AV23" i="3" s="1"/>
  <c r="BN23" i="3" a="1"/>
  <c r="BN23" i="3" s="1"/>
  <c r="CK23" i="3" a="1"/>
  <c r="CK23" i="3" s="1"/>
  <c r="CJ23" i="3" a="1"/>
  <c r="CJ23" i="3" s="1"/>
  <c r="CE28" i="3" a="1"/>
  <c r="CE28" i="3" s="1"/>
  <c r="AT28" i="3" a="1"/>
  <c r="AT28" i="3" s="1"/>
  <c r="BD28" i="3" a="1"/>
  <c r="BD28" i="3" s="1"/>
  <c r="BU28" i="3" a="1"/>
  <c r="BU28" i="3" s="1"/>
  <c r="BW28" i="3" a="1"/>
  <c r="BW28" i="3" s="1"/>
  <c r="BV28" i="3" a="1"/>
  <c r="BV28" i="3" s="1"/>
  <c r="BK28" i="3" a="1"/>
  <c r="BK28" i="3" s="1"/>
  <c r="BH28" i="3" a="1"/>
  <c r="BH28" i="3" s="1"/>
  <c r="BZ28" i="3" a="1"/>
  <c r="BZ28" i="3" s="1"/>
  <c r="BA28" i="3" a="1"/>
  <c r="BA28" i="3" s="1"/>
  <c r="CJ28" i="3" a="1"/>
  <c r="CJ28" i="3" s="1"/>
  <c r="BC28" i="3" a="1"/>
  <c r="BC28" i="3" s="1"/>
  <c r="AQ28" i="3" a="1"/>
  <c r="AQ28" i="3" s="1"/>
  <c r="BS28" i="3" a="1"/>
  <c r="BS28" i="3" s="1"/>
  <c r="AW28" i="3" a="1"/>
  <c r="AW28" i="3" s="1"/>
  <c r="BJ28" i="3" a="1"/>
  <c r="BJ28" i="3" s="1"/>
  <c r="BB28" i="3" a="1"/>
  <c r="BB28" i="3" s="1"/>
  <c r="CH28" i="3" a="1"/>
  <c r="CH28" i="3" s="1"/>
  <c r="AZ28" i="3" a="1"/>
  <c r="AZ28" i="3" s="1"/>
  <c r="CA28" i="3" a="1"/>
  <c r="CA28" i="3" s="1"/>
  <c r="BI28" i="3" a="1"/>
  <c r="BI28" i="3" s="1"/>
  <c r="CI28" i="3" a="1"/>
  <c r="CI28" i="3" s="1"/>
  <c r="BR28" i="3" a="1"/>
  <c r="BR28" i="3" s="1"/>
  <c r="BO28" i="3" a="1"/>
  <c r="BO28" i="3" s="1"/>
  <c r="AV28" i="3" a="1"/>
  <c r="AV28" i="3" s="1"/>
  <c r="AY28" i="3" a="1"/>
  <c r="AY28" i="3" s="1"/>
  <c r="CC28" i="3" a="1"/>
  <c r="CC28" i="3" s="1"/>
  <c r="AR28" i="3" a="1"/>
  <c r="AR28" i="3" s="1"/>
  <c r="BT28" i="3" a="1"/>
  <c r="BT28" i="3" s="1"/>
  <c r="CG28" i="3" a="1"/>
  <c r="CG28" i="3" s="1"/>
  <c r="CF28" i="3" a="1"/>
  <c r="CF28" i="3" s="1"/>
  <c r="BM28" i="3" a="1"/>
  <c r="BM28" i="3" s="1"/>
  <c r="AS28" i="3" a="1"/>
  <c r="AS28" i="3" s="1"/>
  <c r="CB28" i="3" a="1"/>
  <c r="CB28" i="3" s="1"/>
  <c r="CD28" i="3" a="1"/>
  <c r="CD28" i="3" s="1"/>
  <c r="BQ28" i="3" a="1"/>
  <c r="BQ28" i="3" s="1"/>
  <c r="BF28" i="3" a="1"/>
  <c r="BF28" i="3" s="1"/>
  <c r="BL28" i="3" a="1"/>
  <c r="BL28" i="3" s="1"/>
  <c r="AX28" i="3" a="1"/>
  <c r="AX28" i="3" s="1"/>
  <c r="BP28" i="3" a="1"/>
  <c r="BP28" i="3" s="1"/>
  <c r="BE28" i="3" a="1"/>
  <c r="BE28" i="3" s="1"/>
  <c r="BX28" i="3" a="1"/>
  <c r="BX28" i="3" s="1"/>
  <c r="BN28" i="3" a="1"/>
  <c r="BN28" i="3" s="1"/>
  <c r="BG28" i="3" a="1"/>
  <c r="BG28" i="3" s="1"/>
  <c r="AP28" i="3" a="1"/>
  <c r="AP28" i="3" s="1"/>
  <c r="BY28" i="3" a="1"/>
  <c r="BY28" i="3" s="1"/>
  <c r="AU28" i="3" a="1"/>
  <c r="AU28" i="3" s="1"/>
  <c r="CK28" i="3" a="1"/>
  <c r="CK28" i="3" s="1"/>
  <c r="AU25" i="3" a="1"/>
  <c r="AU25" i="3" s="1"/>
  <c r="CE25" i="3" a="1"/>
  <c r="CE25" i="3" s="1"/>
  <c r="BJ25" i="3" a="1"/>
  <c r="BJ25" i="3" s="1"/>
  <c r="BM25" i="3" a="1"/>
  <c r="BM25" i="3" s="1"/>
  <c r="AW25" i="3" a="1"/>
  <c r="AW25" i="3" s="1"/>
  <c r="BH25" i="3" a="1"/>
  <c r="BH25" i="3" s="1"/>
  <c r="CK25" i="3" a="1"/>
  <c r="CK25" i="3" s="1"/>
  <c r="CD25" i="3" a="1"/>
  <c r="CD25" i="3" s="1"/>
  <c r="BG25" i="3" a="1"/>
  <c r="BG25" i="3" s="1"/>
  <c r="BL25" i="3" a="1"/>
  <c r="BL25" i="3" s="1"/>
  <c r="AT25" i="3" a="1"/>
  <c r="AT25" i="3" s="1"/>
  <c r="BF25" i="3" a="1"/>
  <c r="BF25" i="3" s="1"/>
  <c r="AZ25" i="3" a="1"/>
  <c r="AZ25" i="3" s="1"/>
  <c r="BK25" i="3" a="1"/>
  <c r="BK25" i="3" s="1"/>
  <c r="BN25" i="3" a="1"/>
  <c r="BN25" i="3" s="1"/>
  <c r="CC25" i="3" a="1"/>
  <c r="CC25" i="3" s="1"/>
  <c r="AY25" i="3" a="1"/>
  <c r="AY25" i="3" s="1"/>
  <c r="BU25" i="3" a="1"/>
  <c r="BU25" i="3" s="1"/>
  <c r="BW25" i="3" a="1"/>
  <c r="BW25" i="3" s="1"/>
  <c r="BD25" i="3" a="1"/>
  <c r="BD25" i="3" s="1"/>
  <c r="BI25" i="3" a="1"/>
  <c r="BI25" i="3" s="1"/>
  <c r="CG25" i="3" a="1"/>
  <c r="CG25" i="3" s="1"/>
  <c r="AV25" i="3" a="1"/>
  <c r="AV25" i="3" s="1"/>
  <c r="AR25" i="3" a="1"/>
  <c r="AR25" i="3" s="1"/>
  <c r="AQ25" i="3" a="1"/>
  <c r="AQ25" i="3" s="1"/>
  <c r="BV25" i="3" a="1"/>
  <c r="BV25" i="3" s="1"/>
  <c r="BP25" i="3" a="1"/>
  <c r="BP25" i="3" s="1"/>
  <c r="BB25" i="3" a="1"/>
  <c r="BB25" i="3" s="1"/>
  <c r="CH25" i="3" a="1"/>
  <c r="CH25" i="3" s="1"/>
  <c r="BR25" i="3" a="1"/>
  <c r="BR25" i="3" s="1"/>
  <c r="BQ25" i="3" a="1"/>
  <c r="BQ25" i="3" s="1"/>
  <c r="CJ25" i="3" a="1"/>
  <c r="CJ25" i="3" s="1"/>
  <c r="CF25" i="3" a="1"/>
  <c r="CF25" i="3" s="1"/>
  <c r="BS25" i="3" a="1"/>
  <c r="BS25" i="3" s="1"/>
  <c r="BC25" i="3" a="1"/>
  <c r="BC25" i="3" s="1"/>
  <c r="BA25" i="3" a="1"/>
  <c r="BA25" i="3" s="1"/>
  <c r="AS25" i="3" a="1"/>
  <c r="AS25" i="3" s="1"/>
  <c r="BE25" i="3" a="1"/>
  <c r="BE25" i="3" s="1"/>
  <c r="CA25" i="3" a="1"/>
  <c r="CA25" i="3" s="1"/>
  <c r="CB25" i="3" a="1"/>
  <c r="CB25" i="3" s="1"/>
  <c r="AX25" i="3" a="1"/>
  <c r="AX25" i="3" s="1"/>
  <c r="BT25" i="3" a="1"/>
  <c r="BT25" i="3" s="1"/>
  <c r="AP25" i="3" a="1"/>
  <c r="AP25" i="3" s="1"/>
  <c r="BX25" i="3" a="1"/>
  <c r="BX25" i="3" s="1"/>
  <c r="CI25" i="3" a="1"/>
  <c r="CI25" i="3" s="1"/>
  <c r="BY25" i="3" a="1"/>
  <c r="BY25" i="3" s="1"/>
  <c r="BO25" i="3" a="1"/>
  <c r="BO25" i="3" s="1"/>
  <c r="BZ25" i="3" a="1"/>
  <c r="BZ25" i="3" s="1"/>
  <c r="BG30" i="3" a="1"/>
  <c r="BG30" i="3" s="1"/>
  <c r="BF30" i="3" a="1"/>
  <c r="BF30" i="3" s="1"/>
  <c r="AT30" i="3" a="1"/>
  <c r="AT30" i="3" s="1"/>
  <c r="BT30" i="3" a="1"/>
  <c r="BT30" i="3" s="1"/>
  <c r="BS30" i="3" a="1"/>
  <c r="BS30" i="3" s="1"/>
  <c r="BB30" i="3" a="1"/>
  <c r="BB30" i="3" s="1"/>
  <c r="AP30" i="3" a="1"/>
  <c r="AP30" i="3" s="1"/>
  <c r="BA30" i="3" a="1"/>
  <c r="BA30" i="3" s="1"/>
  <c r="CH30" i="3" a="1"/>
  <c r="CH30" i="3" s="1"/>
  <c r="AX30" i="3" a="1"/>
  <c r="AX30" i="3" s="1"/>
  <c r="BR30" i="3" a="1"/>
  <c r="BR30" i="3" s="1"/>
  <c r="BW30" i="3" a="1"/>
  <c r="BW30" i="3" s="1"/>
  <c r="BD30" i="3" a="1"/>
  <c r="BD30" i="3" s="1"/>
  <c r="BQ30" i="3" a="1"/>
  <c r="BQ30" i="3" s="1"/>
  <c r="CD30" i="3" a="1"/>
  <c r="CD30" i="3" s="1"/>
  <c r="BL30" i="3" a="1"/>
  <c r="BL30" i="3" s="1"/>
  <c r="CA30" i="3" a="1"/>
  <c r="CA30" i="3" s="1"/>
  <c r="CI30" i="3" a="1"/>
  <c r="CI30" i="3" s="1"/>
  <c r="BI30" i="3" a="1"/>
  <c r="BI30" i="3" s="1"/>
  <c r="BY30" i="3" a="1"/>
  <c r="BY30" i="3" s="1"/>
  <c r="BO30" i="3" a="1"/>
  <c r="BO30" i="3" s="1"/>
  <c r="BE30" i="3" a="1"/>
  <c r="BE30" i="3" s="1"/>
  <c r="AU30" i="3" a="1"/>
  <c r="AU30" i="3" s="1"/>
  <c r="BC30" i="3" a="1"/>
  <c r="BC30" i="3" s="1"/>
  <c r="CK30" i="3" a="1"/>
  <c r="CK30" i="3" s="1"/>
  <c r="AS30" i="3" a="1"/>
  <c r="AS30" i="3" s="1"/>
  <c r="BU30" i="3" a="1"/>
  <c r="BU30" i="3" s="1"/>
  <c r="AR30" i="3" a="1"/>
  <c r="AR30" i="3" s="1"/>
  <c r="AQ30" i="3" a="1"/>
  <c r="AQ30" i="3" s="1"/>
  <c r="BZ30" i="3" a="1"/>
  <c r="BZ30" i="3" s="1"/>
  <c r="BH30" i="3" a="1"/>
  <c r="BH30" i="3" s="1"/>
  <c r="BX30" i="3" a="1"/>
  <c r="BX30" i="3" s="1"/>
  <c r="BN30" i="3" a="1"/>
  <c r="BN30" i="3" s="1"/>
  <c r="BP30" i="3" a="1"/>
  <c r="BP30" i="3" s="1"/>
  <c r="AW30" i="3" a="1"/>
  <c r="AW30" i="3" s="1"/>
  <c r="CG30" i="3" a="1"/>
  <c r="CG30" i="3" s="1"/>
  <c r="CF30" i="3" a="1"/>
  <c r="CF30" i="3" s="1"/>
  <c r="CJ30" i="3" a="1"/>
  <c r="CJ30" i="3" s="1"/>
  <c r="BJ30" i="3" a="1"/>
  <c r="BJ30" i="3" s="1"/>
  <c r="CB30" i="3" a="1"/>
  <c r="CB30" i="3" s="1"/>
  <c r="BK30" i="3" a="1"/>
  <c r="BK30" i="3" s="1"/>
  <c r="CE30" i="3" a="1"/>
  <c r="CE30" i="3" s="1"/>
  <c r="AV30" i="3" a="1"/>
  <c r="AV30" i="3" s="1"/>
  <c r="BV30" i="3" a="1"/>
  <c r="BV30" i="3" s="1"/>
  <c r="AY30" i="3" a="1"/>
  <c r="AY30" i="3" s="1"/>
  <c r="CC30" i="3" a="1"/>
  <c r="CC30" i="3" s="1"/>
  <c r="AZ30" i="3" a="1"/>
  <c r="AZ30" i="3" s="1"/>
  <c r="BM30" i="3" a="1"/>
  <c r="BM30" i="3" s="1"/>
  <c r="BW22" i="3" a="1"/>
  <c r="BW22" i="3" s="1"/>
  <c r="BM22" i="3" a="1"/>
  <c r="BM22" i="3" s="1"/>
  <c r="BZ22" i="3" a="1"/>
  <c r="BZ22" i="3" s="1"/>
  <c r="BB22" i="3" a="1"/>
  <c r="BB22" i="3" s="1"/>
  <c r="AU22" i="3" a="1"/>
  <c r="AU22" i="3" s="1"/>
  <c r="BH22" i="3" a="1"/>
  <c r="BH22" i="3" s="1"/>
  <c r="BT22" i="3" a="1"/>
  <c r="BT22" i="3" s="1"/>
  <c r="BK22" i="3" a="1"/>
  <c r="BK22" i="3" s="1"/>
  <c r="CE22" i="3" a="1"/>
  <c r="CE22" i="3" s="1"/>
  <c r="AY22" i="3" a="1"/>
  <c r="AY22" i="3" s="1"/>
  <c r="CA22" i="3" a="1"/>
  <c r="CA22" i="3" s="1"/>
  <c r="CC22" i="3" a="1"/>
  <c r="CC22" i="3" s="1"/>
  <c r="BX22" i="3" a="1"/>
  <c r="BX22" i="3" s="1"/>
  <c r="AT22" i="3" a="1"/>
  <c r="AT22" i="3" s="1"/>
  <c r="BC22" i="3" a="1"/>
  <c r="BC22" i="3" s="1"/>
  <c r="BL22" i="3" a="1"/>
  <c r="BL22" i="3" s="1"/>
  <c r="BY22" i="3" a="1"/>
  <c r="BY22" i="3" s="1"/>
  <c r="CH22" i="3" a="1"/>
  <c r="CH22" i="3" s="1"/>
  <c r="CI22" i="3" a="1"/>
  <c r="CI22" i="3" s="1"/>
  <c r="AQ22" i="3" a="1"/>
  <c r="AQ22" i="3" s="1"/>
  <c r="BA22" i="3" a="1"/>
  <c r="BA22" i="3" s="1"/>
  <c r="CJ22" i="3" a="1"/>
  <c r="CJ22" i="3" s="1"/>
  <c r="AX22" i="3" a="1"/>
  <c r="AX22" i="3" s="1"/>
  <c r="BV22" i="3" a="1"/>
  <c r="BV22" i="3" s="1"/>
  <c r="CD22" i="3" a="1"/>
  <c r="CD22" i="3" s="1"/>
  <c r="BI22" i="3" a="1"/>
  <c r="BI22" i="3" s="1"/>
  <c r="CG22" i="3" a="1"/>
  <c r="CG22" i="3" s="1"/>
  <c r="AV22" i="3" a="1"/>
  <c r="AV22" i="3" s="1"/>
  <c r="AS22" i="3" a="1"/>
  <c r="AS22" i="3" s="1"/>
  <c r="BG22" i="3" a="1"/>
  <c r="BG22" i="3" s="1"/>
  <c r="BE22" i="3" a="1"/>
  <c r="BE22" i="3" s="1"/>
  <c r="AP22" i="3" a="1"/>
  <c r="AP22" i="3" s="1"/>
  <c r="BD22" i="3" a="1"/>
  <c r="BD22" i="3" s="1"/>
  <c r="CF22" i="3" a="1"/>
  <c r="CF22" i="3" s="1"/>
  <c r="BS22" i="3" a="1"/>
  <c r="BS22" i="3" s="1"/>
  <c r="BF22" i="3" a="1"/>
  <c r="BF22" i="3" s="1"/>
  <c r="CB22" i="3" a="1"/>
  <c r="CB22" i="3" s="1"/>
  <c r="BU22" i="3" a="1"/>
  <c r="BU22" i="3" s="1"/>
  <c r="CK22" i="3" a="1"/>
  <c r="CK22" i="3" s="1"/>
  <c r="BJ22" i="3" a="1"/>
  <c r="BJ22" i="3" s="1"/>
  <c r="AW22" i="3" a="1"/>
  <c r="AW22" i="3" s="1"/>
  <c r="BR22" i="3" a="1"/>
  <c r="BR22" i="3" s="1"/>
  <c r="AR22" i="3" a="1"/>
  <c r="AR22" i="3" s="1"/>
  <c r="BN22" i="3" a="1"/>
  <c r="BN22" i="3" s="1"/>
  <c r="BQ22" i="3" a="1"/>
  <c r="BQ22" i="3" s="1"/>
  <c r="BP22" i="3" a="1"/>
  <c r="BP22" i="3" s="1"/>
  <c r="AZ22" i="3" a="1"/>
  <c r="AZ22" i="3" s="1"/>
  <c r="BO22" i="3" a="1"/>
  <c r="BO22" i="3" s="1"/>
  <c r="AW31" i="3" a="1"/>
  <c r="AW31" i="3" s="1"/>
  <c r="BP31" i="3" a="1"/>
  <c r="BP31" i="3" s="1"/>
  <c r="BV31" i="3" a="1"/>
  <c r="BV31" i="3" s="1"/>
  <c r="AV31" i="3" a="1"/>
  <c r="AV31" i="3" s="1"/>
  <c r="CG31" i="3" a="1"/>
  <c r="CG31" i="3" s="1"/>
  <c r="BU31" i="3" a="1"/>
  <c r="BU31" i="3" s="1"/>
  <c r="CC31" i="3" a="1"/>
  <c r="CC31" i="3" s="1"/>
  <c r="CF31" i="3" a="1"/>
  <c r="CF31" i="3" s="1"/>
  <c r="BI31" i="3" a="1"/>
  <c r="BI31" i="3" s="1"/>
  <c r="BR31" i="3" a="1"/>
  <c r="BR31" i="3" s="1"/>
  <c r="BM31" i="3" a="1"/>
  <c r="BM31" i="3" s="1"/>
  <c r="BF31" i="3" a="1"/>
  <c r="BF31" i="3" s="1"/>
  <c r="BX31" i="3" a="1"/>
  <c r="BX31" i="3" s="1"/>
  <c r="AS31" i="3" a="1"/>
  <c r="AS31" i="3" s="1"/>
  <c r="BK31" i="3" a="1"/>
  <c r="BK31" i="3" s="1"/>
  <c r="CE31" i="3" a="1"/>
  <c r="CE31" i="3" s="1"/>
  <c r="AX31" i="3" a="1"/>
  <c r="AX31" i="3" s="1"/>
  <c r="BE31" i="3" a="1"/>
  <c r="BE31" i="3" s="1"/>
  <c r="BZ31" i="3" a="1"/>
  <c r="BZ31" i="3" s="1"/>
  <c r="CK31" i="3" a="1"/>
  <c r="CK31" i="3" s="1"/>
  <c r="AQ31" i="3" a="1"/>
  <c r="AQ31" i="3" s="1"/>
  <c r="CA31" i="3" a="1"/>
  <c r="CA31" i="3" s="1"/>
  <c r="AZ31" i="3" a="1"/>
  <c r="AZ31" i="3" s="1"/>
  <c r="BQ31" i="3" a="1"/>
  <c r="BQ31" i="3" s="1"/>
  <c r="AY31" i="3" a="1"/>
  <c r="AY31" i="3" s="1"/>
  <c r="BO31" i="3" a="1"/>
  <c r="BO31" i="3" s="1"/>
  <c r="AP31" i="3" a="1"/>
  <c r="AP31" i="3" s="1"/>
  <c r="BJ31" i="3" a="1"/>
  <c r="BJ31" i="3" s="1"/>
  <c r="CB31" i="3" a="1"/>
  <c r="CB31" i="3" s="1"/>
  <c r="BW31" i="3" a="1"/>
  <c r="BW31" i="3" s="1"/>
  <c r="BG31" i="3" a="1"/>
  <c r="BG31" i="3" s="1"/>
  <c r="AR31" i="3" a="1"/>
  <c r="AR31" i="3" s="1"/>
  <c r="CD31" i="3" a="1"/>
  <c r="CD31" i="3" s="1"/>
  <c r="CH31" i="3" a="1"/>
  <c r="CH31" i="3" s="1"/>
  <c r="BL31" i="3" a="1"/>
  <c r="BL31" i="3" s="1"/>
  <c r="BA31" i="3" a="1"/>
  <c r="BA31" i="3" s="1"/>
  <c r="BN31" i="3" a="1"/>
  <c r="BN31" i="3" s="1"/>
  <c r="BH31" i="3" a="1"/>
  <c r="BH31" i="3" s="1"/>
  <c r="AU31" i="3" a="1"/>
  <c r="AU31" i="3" s="1"/>
  <c r="BY31" i="3" a="1"/>
  <c r="BY31" i="3" s="1"/>
  <c r="AT31" i="3" a="1"/>
  <c r="AT31" i="3" s="1"/>
  <c r="BC31" i="3" a="1"/>
  <c r="BC31" i="3" s="1"/>
  <c r="BB31" i="3" a="1"/>
  <c r="BB31" i="3" s="1"/>
  <c r="CI31" i="3" a="1"/>
  <c r="CI31" i="3" s="1"/>
  <c r="BD31" i="3" a="1"/>
  <c r="BD31" i="3" s="1"/>
  <c r="CJ31" i="3" a="1"/>
  <c r="CJ31" i="3" s="1"/>
  <c r="BS31" i="3" a="1"/>
  <c r="BS31" i="3" s="1"/>
  <c r="BT31" i="3" a="1"/>
  <c r="BT31" i="3" s="1"/>
  <c r="AX19" i="3" a="1"/>
  <c r="AX19" i="3" s="1"/>
  <c r="BM19" i="3" a="1"/>
  <c r="BM19" i="3" s="1"/>
  <c r="BU19" i="3" a="1"/>
  <c r="BU19" i="3" s="1"/>
  <c r="BQ19" i="3" a="1"/>
  <c r="BQ19" i="3" s="1"/>
  <c r="AU19" i="3" a="1"/>
  <c r="AU19" i="3" s="1"/>
  <c r="BP19" i="3" a="1"/>
  <c r="BP19" i="3" s="1"/>
  <c r="CG19" i="3" a="1"/>
  <c r="CG19" i="3" s="1"/>
  <c r="BN19" i="3" a="1"/>
  <c r="BN19" i="3" s="1"/>
  <c r="BT19" i="3" a="1"/>
  <c r="BT19" i="3" s="1"/>
  <c r="BL19" i="3" a="1"/>
  <c r="BL19" i="3" s="1"/>
  <c r="BG19" i="3" a="1"/>
  <c r="BG19" i="3" s="1"/>
  <c r="CE19" i="3" a="1"/>
  <c r="CE19" i="3" s="1"/>
  <c r="BI19" i="3" a="1"/>
  <c r="BI19" i="3" s="1"/>
  <c r="CK19" i="3" a="1"/>
  <c r="CK19" i="3" s="1"/>
  <c r="AY19" i="3" a="1"/>
  <c r="AY19" i="3" s="1"/>
  <c r="BS19" i="3" a="1"/>
  <c r="BS19" i="3" s="1"/>
  <c r="CA19" i="3" a="1"/>
  <c r="CA19" i="3" s="1"/>
  <c r="BC19" i="3" a="1"/>
  <c r="BC19" i="3" s="1"/>
  <c r="BF19" i="3" a="1"/>
  <c r="BF19" i="3" s="1"/>
  <c r="BR19" i="3" a="1"/>
  <c r="BR19" i="3" s="1"/>
  <c r="BD19" i="3" a="1"/>
  <c r="BD19" i="3" s="1"/>
  <c r="CB19" i="3" a="1"/>
  <c r="CB19" i="3" s="1"/>
  <c r="AQ19" i="3" a="1"/>
  <c r="AQ19" i="3" s="1"/>
  <c r="BX19" i="3" a="1"/>
  <c r="BX19" i="3" s="1"/>
  <c r="CJ19" i="3" a="1"/>
  <c r="CJ19" i="3" s="1"/>
  <c r="BK19" i="3" a="1"/>
  <c r="BK19" i="3" s="1"/>
  <c r="BZ19" i="3" a="1"/>
  <c r="BZ19" i="3" s="1"/>
  <c r="CF19" i="3" a="1"/>
  <c r="CF19" i="3" s="1"/>
  <c r="AZ19" i="3" a="1"/>
  <c r="AZ19" i="3" s="1"/>
  <c r="CI19" i="3" a="1"/>
  <c r="CI19" i="3" s="1"/>
  <c r="AV19" i="3" a="1"/>
  <c r="AV19" i="3" s="1"/>
  <c r="CC19" i="3" a="1"/>
  <c r="CC19" i="3" s="1"/>
  <c r="AS19" i="3" a="1"/>
  <c r="AS19" i="3" s="1"/>
  <c r="BO19" i="3" a="1"/>
  <c r="BO19" i="3" s="1"/>
  <c r="BW19" i="3" a="1"/>
  <c r="BW19" i="3" s="1"/>
  <c r="BB19" i="3" a="1"/>
  <c r="BB19" i="3" s="1"/>
  <c r="CH19" i="3" a="1"/>
  <c r="CH19" i="3" s="1"/>
  <c r="BA19" i="3" a="1"/>
  <c r="BA19" i="3" s="1"/>
  <c r="BJ19" i="3" a="1"/>
  <c r="BJ19" i="3" s="1"/>
  <c r="AT19" i="3" a="1"/>
  <c r="AT19" i="3" s="1"/>
  <c r="BH19" i="3" a="1"/>
  <c r="BH19" i="3" s="1"/>
  <c r="BV19" i="3" a="1"/>
  <c r="BV19" i="3" s="1"/>
  <c r="BE19" i="3" a="1"/>
  <c r="BE19" i="3" s="1"/>
  <c r="AP19" i="3" a="1"/>
  <c r="AP19" i="3" s="1"/>
  <c r="CD19" i="3" a="1"/>
  <c r="CD19" i="3" s="1"/>
  <c r="BY19" i="3" a="1"/>
  <c r="BY19" i="3" s="1"/>
  <c r="AR19" i="3" a="1"/>
  <c r="AR19" i="3" s="1"/>
  <c r="AW19" i="3" a="1"/>
  <c r="AW19" i="3" s="1"/>
  <c r="AW18" i="3" a="1"/>
  <c r="AW18" i="3" s="1"/>
  <c r="BY18" i="3" a="1"/>
  <c r="BY18" i="3" s="1"/>
  <c r="AS18" i="3" a="1"/>
  <c r="AS18" i="3" s="1"/>
  <c r="CH18" i="3" a="1"/>
  <c r="CH18" i="3" s="1"/>
  <c r="BK18" i="3" a="1"/>
  <c r="BK18" i="3" s="1"/>
  <c r="BT18" i="3" a="1"/>
  <c r="BT18" i="3" s="1"/>
  <c r="BX18" i="3" a="1"/>
  <c r="BX18" i="3" s="1"/>
  <c r="BW18" i="3" a="1"/>
  <c r="BW18" i="3" s="1"/>
  <c r="BO18" i="3" a="1"/>
  <c r="BO18" i="3" s="1"/>
  <c r="BN18" i="3" a="1"/>
  <c r="BN18" i="3" s="1"/>
  <c r="AR18" i="3" a="1"/>
  <c r="AR18" i="3" s="1"/>
  <c r="CI18" i="3" a="1"/>
  <c r="CI18" i="3" s="1"/>
  <c r="BD18" i="3" a="1"/>
  <c r="BD18" i="3" s="1"/>
  <c r="BU18" i="3" a="1"/>
  <c r="BU18" i="3" s="1"/>
  <c r="AT18" i="3" a="1"/>
  <c r="AT18" i="3" s="1"/>
  <c r="CJ18" i="3" a="1"/>
  <c r="CJ18" i="3" s="1"/>
  <c r="CD18" i="3" a="1"/>
  <c r="CD18" i="3" s="1"/>
  <c r="BE18" i="3" a="1"/>
  <c r="BE18" i="3" s="1"/>
  <c r="BG18" i="3" a="1"/>
  <c r="BG18" i="3" s="1"/>
  <c r="BB18" i="3" a="1"/>
  <c r="BB18" i="3" s="1"/>
  <c r="BS18" i="3" a="1"/>
  <c r="BS18" i="3" s="1"/>
  <c r="CC18" i="3" a="1"/>
  <c r="CC18" i="3" s="1"/>
  <c r="BH18" i="3" a="1"/>
  <c r="BH18" i="3" s="1"/>
  <c r="BA18" i="3" a="1"/>
  <c r="BA18" i="3" s="1"/>
  <c r="BV18" i="3" a="1"/>
  <c r="BV18" i="3" s="1"/>
  <c r="CB18" i="3" a="1"/>
  <c r="CB18" i="3" s="1"/>
  <c r="AZ18" i="3" a="1"/>
  <c r="AZ18" i="3" s="1"/>
  <c r="BJ18" i="3" a="1"/>
  <c r="BJ18" i="3" s="1"/>
  <c r="CE18" i="3" a="1"/>
  <c r="CE18" i="3" s="1"/>
  <c r="AU18" i="3" a="1"/>
  <c r="AU18" i="3" s="1"/>
  <c r="BF18" i="3" a="1"/>
  <c r="BF18" i="3" s="1"/>
  <c r="BL18" i="3" a="1"/>
  <c r="BL18" i="3" s="1"/>
  <c r="AY18" i="3" a="1"/>
  <c r="AY18" i="3" s="1"/>
  <c r="BC18" i="3" a="1"/>
  <c r="BC18" i="3" s="1"/>
  <c r="BM18" i="3" a="1"/>
  <c r="BM18" i="3" s="1"/>
  <c r="BR18" i="3" a="1"/>
  <c r="BR18" i="3" s="1"/>
  <c r="AX18" i="3" a="1"/>
  <c r="AX18" i="3" s="1"/>
  <c r="BZ18" i="3" a="1"/>
  <c r="BZ18" i="3" s="1"/>
  <c r="AV18" i="3" a="1"/>
  <c r="AV18" i="3" s="1"/>
  <c r="CA18" i="3" a="1"/>
  <c r="CA18" i="3" s="1"/>
  <c r="CK18" i="3" a="1"/>
  <c r="CK18" i="3" s="1"/>
  <c r="BQ18" i="3" a="1"/>
  <c r="BQ18" i="3" s="1"/>
  <c r="AQ18" i="3" a="1"/>
  <c r="AQ18" i="3" s="1"/>
  <c r="BP18" i="3" a="1"/>
  <c r="BP18" i="3" s="1"/>
  <c r="AP18" i="3" a="1"/>
  <c r="AP18" i="3" s="1"/>
  <c r="BI18" i="3" a="1"/>
  <c r="BI18" i="3" s="1"/>
  <c r="CF18" i="3" a="1"/>
  <c r="CF18" i="3" s="1"/>
  <c r="CG18" i="3" a="1"/>
  <c r="CG18" i="3" s="1"/>
  <c r="CJ35" i="3" a="1"/>
  <c r="CJ35" i="3" s="1"/>
  <c r="CF35" i="3" a="1"/>
  <c r="CF35" i="3" s="1"/>
  <c r="BH35" i="3" a="1"/>
  <c r="BH35" i="3" s="1"/>
  <c r="CE35" i="3" a="1"/>
  <c r="CE35" i="3" s="1"/>
  <c r="BU35" i="3" a="1"/>
  <c r="BU35" i="3" s="1"/>
  <c r="BX35" i="3" a="1"/>
  <c r="BX35" i="3" s="1"/>
  <c r="BG35" i="3" a="1"/>
  <c r="BG35" i="3" s="1"/>
  <c r="BR35" i="3" a="1"/>
  <c r="BR35" i="3" s="1"/>
  <c r="CI35" i="3" a="1"/>
  <c r="CI35" i="3" s="1"/>
  <c r="CD35" i="3" a="1"/>
  <c r="CD35" i="3" s="1"/>
  <c r="AX35" i="3" a="1"/>
  <c r="AX35" i="3" s="1"/>
  <c r="BY35" i="3" a="1"/>
  <c r="BY35" i="3" s="1"/>
  <c r="BJ35" i="3" a="1"/>
  <c r="BJ35" i="3" s="1"/>
  <c r="AV35" i="3" a="1"/>
  <c r="AV35" i="3" s="1"/>
  <c r="BO35" i="3" a="1"/>
  <c r="BO35" i="3" s="1"/>
  <c r="AQ35" i="3" a="1"/>
  <c r="AQ35" i="3" s="1"/>
  <c r="CH35" i="3" a="1"/>
  <c r="CH35" i="3" s="1"/>
  <c r="BN35" i="3" a="1"/>
  <c r="BN35" i="3" s="1"/>
  <c r="AZ35" i="3" a="1"/>
  <c r="AZ35" i="3" s="1"/>
  <c r="BA35" i="3" a="1"/>
  <c r="BA35" i="3" s="1"/>
  <c r="AT35" i="3" a="1"/>
  <c r="AT35" i="3" s="1"/>
  <c r="BK35" i="3" a="1"/>
  <c r="BK35" i="3" s="1"/>
  <c r="AW35" i="3" a="1"/>
  <c r="AW35" i="3" s="1"/>
  <c r="BI35" i="3" a="1"/>
  <c r="BI35" i="3" s="1"/>
  <c r="AP35" i="3" a="1"/>
  <c r="AP35" i="3" s="1"/>
  <c r="BV35" i="3" a="1"/>
  <c r="BV35" i="3" s="1"/>
  <c r="BE35" i="3" a="1"/>
  <c r="BE35" i="3" s="1"/>
  <c r="AU35" i="3" a="1"/>
  <c r="AU35" i="3" s="1"/>
  <c r="BD35" i="3" a="1"/>
  <c r="BD35" i="3" s="1"/>
  <c r="CC35" i="3" a="1"/>
  <c r="CC35" i="3" s="1"/>
  <c r="CA35" i="3" a="1"/>
  <c r="CA35" i="3" s="1"/>
  <c r="BW35" i="3" a="1"/>
  <c r="BW35" i="3" s="1"/>
  <c r="BC35" i="3" a="1"/>
  <c r="BC35" i="3" s="1"/>
  <c r="BT35" i="3" a="1"/>
  <c r="BT35" i="3" s="1"/>
  <c r="BB35" i="3" a="1"/>
  <c r="BB35" i="3" s="1"/>
  <c r="BM35" i="3" a="1"/>
  <c r="BM35" i="3" s="1"/>
  <c r="CB35" i="3" a="1"/>
  <c r="CB35" i="3" s="1"/>
  <c r="BS35" i="3" a="1"/>
  <c r="BS35" i="3" s="1"/>
  <c r="BQ35" i="3" a="1"/>
  <c r="BQ35" i="3" s="1"/>
  <c r="BF35" i="3" a="1"/>
  <c r="BF35" i="3" s="1"/>
  <c r="AS35" i="3" a="1"/>
  <c r="AS35" i="3" s="1"/>
  <c r="CK35" i="3" a="1"/>
  <c r="CK35" i="3" s="1"/>
  <c r="BZ35" i="3" a="1"/>
  <c r="BZ35" i="3" s="1"/>
  <c r="AR35" i="3" a="1"/>
  <c r="AR35" i="3" s="1"/>
  <c r="BP35" i="3" a="1"/>
  <c r="BP35" i="3" s="1"/>
  <c r="BL35" i="3" a="1"/>
  <c r="BL35" i="3" s="1"/>
  <c r="CG35" i="3" a="1"/>
  <c r="CG35" i="3" s="1"/>
  <c r="AY35" i="3" a="1"/>
  <c r="AY35" i="3" s="1"/>
  <c r="CF21" i="3" a="1"/>
  <c r="CF21" i="3" s="1"/>
  <c r="AY21" i="3" a="1"/>
  <c r="AY21" i="3" s="1"/>
  <c r="AS21" i="3" a="1"/>
  <c r="AS21" i="3" s="1"/>
  <c r="CD21" i="3" a="1"/>
  <c r="CD21" i="3" s="1"/>
  <c r="BS21" i="3" a="1"/>
  <c r="BS21" i="3" s="1"/>
  <c r="CE21" i="3" a="1"/>
  <c r="CE21" i="3" s="1"/>
  <c r="BF21" i="3" a="1"/>
  <c r="BF21" i="3" s="1"/>
  <c r="AR21" i="3" a="1"/>
  <c r="AR21" i="3" s="1"/>
  <c r="BP21" i="3" a="1"/>
  <c r="BP21" i="3" s="1"/>
  <c r="BW21" i="3" a="1"/>
  <c r="BW21" i="3" s="1"/>
  <c r="CB21" i="3" a="1"/>
  <c r="CB21" i="3" s="1"/>
  <c r="BR21" i="3" a="1"/>
  <c r="BR21" i="3" s="1"/>
  <c r="BO21" i="3" a="1"/>
  <c r="BO21" i="3" s="1"/>
  <c r="CH21" i="3" a="1"/>
  <c r="CH21" i="3" s="1"/>
  <c r="BH21" i="3" a="1"/>
  <c r="BH21" i="3" s="1"/>
  <c r="BU21" i="3" a="1"/>
  <c r="BU21" i="3" s="1"/>
  <c r="BZ21" i="3" a="1"/>
  <c r="BZ21" i="3" s="1"/>
  <c r="BD21" i="3" a="1"/>
  <c r="BD21" i="3" s="1"/>
  <c r="BE21" i="3" a="1"/>
  <c r="BE21" i="3" s="1"/>
  <c r="CI21" i="3" a="1"/>
  <c r="CI21" i="3" s="1"/>
  <c r="AT21" i="3" a="1"/>
  <c r="AT21" i="3" s="1"/>
  <c r="BI21" i="3" a="1"/>
  <c r="BI21" i="3" s="1"/>
  <c r="CK21" i="3" a="1"/>
  <c r="CK21" i="3" s="1"/>
  <c r="BT21" i="3" a="1"/>
  <c r="BT21" i="3" s="1"/>
  <c r="BM21" i="3" a="1"/>
  <c r="BM21" i="3" s="1"/>
  <c r="AX21" i="3" a="1"/>
  <c r="AX21" i="3" s="1"/>
  <c r="AP21" i="3" a="1"/>
  <c r="AP21" i="3" s="1"/>
  <c r="CJ21" i="3" a="1"/>
  <c r="CJ21" i="3" s="1"/>
  <c r="BL21" i="3" a="1"/>
  <c r="BL21" i="3" s="1"/>
  <c r="BA21" i="3" a="1"/>
  <c r="BA21" i="3" s="1"/>
  <c r="AZ21" i="3" a="1"/>
  <c r="AZ21" i="3" s="1"/>
  <c r="AW21" i="3" a="1"/>
  <c r="AW21" i="3" s="1"/>
  <c r="CG21" i="3" a="1"/>
  <c r="CG21" i="3" s="1"/>
  <c r="BY21" i="3" a="1"/>
  <c r="BY21" i="3" s="1"/>
  <c r="BQ21" i="3" a="1"/>
  <c r="BQ21" i="3" s="1"/>
  <c r="BN21" i="3" a="1"/>
  <c r="BN21" i="3" s="1"/>
  <c r="BX21" i="3" a="1"/>
  <c r="BX21" i="3" s="1"/>
  <c r="BC21" i="3" a="1"/>
  <c r="BC21" i="3" s="1"/>
  <c r="BB21" i="3" a="1"/>
  <c r="BB21" i="3" s="1"/>
  <c r="BK21" i="3" a="1"/>
  <c r="BK21" i="3" s="1"/>
  <c r="AV21" i="3" a="1"/>
  <c r="AV21" i="3" s="1"/>
  <c r="CC21" i="3" a="1"/>
  <c r="CC21" i="3" s="1"/>
  <c r="AU21" i="3" a="1"/>
  <c r="AU21" i="3" s="1"/>
  <c r="AQ21" i="3" a="1"/>
  <c r="AQ21" i="3" s="1"/>
  <c r="CA21" i="3" a="1"/>
  <c r="CA21" i="3" s="1"/>
  <c r="BJ21" i="3" a="1"/>
  <c r="BJ21" i="3" s="1"/>
  <c r="BV21" i="3" a="1"/>
  <c r="BV21" i="3" s="1"/>
  <c r="BG21" i="3" a="1"/>
  <c r="BG21" i="3" s="1"/>
  <c r="BR34" i="3" a="1"/>
  <c r="BR34" i="3" s="1"/>
  <c r="CH34" i="3" a="1"/>
  <c r="CH34" i="3" s="1"/>
  <c r="BG34" i="3" a="1"/>
  <c r="BG34" i="3" s="1"/>
  <c r="BO34" i="3" a="1"/>
  <c r="BO34" i="3" s="1"/>
  <c r="AV34" i="3" a="1"/>
  <c r="AV34" i="3" s="1"/>
  <c r="AU34" i="3" a="1"/>
  <c r="AU34" i="3" s="1"/>
  <c r="CK34" i="3" a="1"/>
  <c r="CK34" i="3" s="1"/>
  <c r="CF34" i="3" a="1"/>
  <c r="CF34" i="3" s="1"/>
  <c r="AX34" i="3" a="1"/>
  <c r="AX34" i="3" s="1"/>
  <c r="BN34" i="3" a="1"/>
  <c r="BN34" i="3" s="1"/>
  <c r="BX34" i="3" a="1"/>
  <c r="BX34" i="3" s="1"/>
  <c r="AT34" i="3" a="1"/>
  <c r="AT34" i="3" s="1"/>
  <c r="CI34" i="3" a="1"/>
  <c r="CI34" i="3" s="1"/>
  <c r="CG34" i="3" a="1"/>
  <c r="CG34" i="3" s="1"/>
  <c r="BQ34" i="3" a="1"/>
  <c r="BQ34" i="3" s="1"/>
  <c r="BW34" i="3" a="1"/>
  <c r="BW34" i="3" s="1"/>
  <c r="AY34" i="3" a="1"/>
  <c r="AY34" i="3" s="1"/>
  <c r="BM34" i="3" a="1"/>
  <c r="BM34" i="3" s="1"/>
  <c r="BC34" i="3" a="1"/>
  <c r="BC34" i="3" s="1"/>
  <c r="AR34" i="3" a="1"/>
  <c r="AR34" i="3" s="1"/>
  <c r="BY34" i="3" a="1"/>
  <c r="BY34" i="3" s="1"/>
  <c r="BV34" i="3" a="1"/>
  <c r="BV34" i="3" s="1"/>
  <c r="AP34" i="3" a="1"/>
  <c r="AP34" i="3" s="1"/>
  <c r="CB34" i="3" a="1"/>
  <c r="CB34" i="3" s="1"/>
  <c r="AZ34" i="3" a="1"/>
  <c r="AZ34" i="3" s="1"/>
  <c r="BS34" i="3" a="1"/>
  <c r="BS34" i="3" s="1"/>
  <c r="BB34" i="3" a="1"/>
  <c r="BB34" i="3" s="1"/>
  <c r="CD34" i="3" a="1"/>
  <c r="CD34" i="3" s="1"/>
  <c r="CA34" i="3" a="1"/>
  <c r="CA34" i="3" s="1"/>
  <c r="AS34" i="3" a="1"/>
  <c r="AS34" i="3" s="1"/>
  <c r="AQ34" i="3" a="1"/>
  <c r="AQ34" i="3" s="1"/>
  <c r="BK34" i="3" a="1"/>
  <c r="BK34" i="3" s="1"/>
  <c r="CC34" i="3" a="1"/>
  <c r="CC34" i="3" s="1"/>
  <c r="BJ34" i="3" a="1"/>
  <c r="BJ34" i="3" s="1"/>
  <c r="BA34" i="3" a="1"/>
  <c r="BA34" i="3" s="1"/>
  <c r="CE34" i="3" a="1"/>
  <c r="CE34" i="3" s="1"/>
  <c r="BP34" i="3" a="1"/>
  <c r="BP34" i="3" s="1"/>
  <c r="BI34" i="3" a="1"/>
  <c r="BI34" i="3" s="1"/>
  <c r="AW34" i="3" a="1"/>
  <c r="AW34" i="3" s="1"/>
  <c r="BZ34" i="3" a="1"/>
  <c r="BZ34" i="3" s="1"/>
  <c r="BT34" i="3" a="1"/>
  <c r="BT34" i="3" s="1"/>
  <c r="BE34" i="3" a="1"/>
  <c r="BE34" i="3" s="1"/>
  <c r="BL34" i="3" a="1"/>
  <c r="BL34" i="3" s="1"/>
  <c r="BU34" i="3" a="1"/>
  <c r="BU34" i="3" s="1"/>
  <c r="BD34" i="3" a="1"/>
  <c r="BD34" i="3" s="1"/>
  <c r="BH34" i="3" a="1"/>
  <c r="BH34" i="3" s="1"/>
  <c r="BF34" i="3" a="1"/>
  <c r="BF34" i="3" s="1"/>
  <c r="CJ34" i="3" a="1"/>
  <c r="CJ34" i="3" s="1"/>
  <c r="CI20" i="3" a="1"/>
  <c r="CI20" i="3" s="1"/>
  <c r="BI20" i="3" a="1"/>
  <c r="BI20" i="3" s="1"/>
  <c r="BG20" i="3" a="1"/>
  <c r="BG20" i="3" s="1"/>
  <c r="BN20" i="3" a="1"/>
  <c r="BN20" i="3" s="1"/>
  <c r="AT20" i="3" a="1"/>
  <c r="AT20" i="3" s="1"/>
  <c r="CE20" i="3" a="1"/>
  <c r="CE20" i="3" s="1"/>
  <c r="AS20" i="3" a="1"/>
  <c r="AS20" i="3" s="1"/>
  <c r="BY20" i="3" a="1"/>
  <c r="BY20" i="3" s="1"/>
  <c r="AV20" i="3" a="1"/>
  <c r="AV20" i="3" s="1"/>
  <c r="BU20" i="3" a="1"/>
  <c r="BU20" i="3" s="1"/>
  <c r="BH20" i="3" a="1"/>
  <c r="BH20" i="3" s="1"/>
  <c r="CC20" i="3" a="1"/>
  <c r="CC20" i="3" s="1"/>
  <c r="AZ20" i="3" a="1"/>
  <c r="AZ20" i="3" s="1"/>
  <c r="AP20" i="3" a="1"/>
  <c r="AP20" i="3" s="1"/>
  <c r="AR20" i="3" a="1"/>
  <c r="AR20" i="3" s="1"/>
  <c r="BO20" i="3" a="1"/>
  <c r="BO20" i="3" s="1"/>
  <c r="BF20" i="3" a="1"/>
  <c r="BF20" i="3" s="1"/>
  <c r="BW20" i="3" a="1"/>
  <c r="BW20" i="3" s="1"/>
  <c r="BC20" i="3" a="1"/>
  <c r="BC20" i="3" s="1"/>
  <c r="CJ20" i="3" a="1"/>
  <c r="CJ20" i="3" s="1"/>
  <c r="BV20" i="3" a="1"/>
  <c r="BV20" i="3" s="1"/>
  <c r="AQ20" i="3" a="1"/>
  <c r="AQ20" i="3" s="1"/>
  <c r="CH20" i="3" a="1"/>
  <c r="CH20" i="3" s="1"/>
  <c r="BZ20" i="3" a="1"/>
  <c r="BZ20" i="3" s="1"/>
  <c r="CG20" i="3" a="1"/>
  <c r="CG20" i="3" s="1"/>
  <c r="BB20" i="3" a="1"/>
  <c r="BB20" i="3" s="1"/>
  <c r="AW20" i="3" a="1"/>
  <c r="AW20" i="3" s="1"/>
  <c r="BP20" i="3" a="1"/>
  <c r="BP20" i="3" s="1"/>
  <c r="CF20" i="3" a="1"/>
  <c r="CF20" i="3" s="1"/>
  <c r="BL20" i="3" a="1"/>
  <c r="BL20" i="3" s="1"/>
  <c r="BM20" i="3" a="1"/>
  <c r="BM20" i="3" s="1"/>
  <c r="CK20" i="3" a="1"/>
  <c r="CK20" i="3" s="1"/>
  <c r="AX20" i="3" a="1"/>
  <c r="AX20" i="3" s="1"/>
  <c r="AU20" i="3" a="1"/>
  <c r="AU20" i="3" s="1"/>
  <c r="CA20" i="3" a="1"/>
  <c r="CA20" i="3" s="1"/>
  <c r="CB20" i="3" a="1"/>
  <c r="CB20" i="3" s="1"/>
  <c r="BA20" i="3" a="1"/>
  <c r="BA20" i="3" s="1"/>
  <c r="BR20" i="3" a="1"/>
  <c r="BR20" i="3" s="1"/>
  <c r="BX20" i="3" a="1"/>
  <c r="BX20" i="3" s="1"/>
  <c r="BK20" i="3" a="1"/>
  <c r="BK20" i="3" s="1"/>
  <c r="BJ20" i="3" a="1"/>
  <c r="BJ20" i="3" s="1"/>
  <c r="BT20" i="3" a="1"/>
  <c r="BT20" i="3" s="1"/>
  <c r="BE20" i="3" a="1"/>
  <c r="BE20" i="3" s="1"/>
  <c r="CD20" i="3" a="1"/>
  <c r="CD20" i="3" s="1"/>
  <c r="BQ20" i="3" a="1"/>
  <c r="BQ20" i="3" s="1"/>
  <c r="BD20" i="3" a="1"/>
  <c r="BD20" i="3" s="1"/>
  <c r="BS20" i="3" a="1"/>
  <c r="BS20" i="3" s="1"/>
  <c r="AY20" i="3" a="1"/>
  <c r="AY20" i="3" s="1"/>
  <c r="BP33" i="3" a="1"/>
  <c r="BP33" i="3" s="1"/>
  <c r="AX33" i="3" a="1"/>
  <c r="AX33" i="3" s="1"/>
  <c r="BB33" i="3" a="1"/>
  <c r="BB33" i="3" s="1"/>
  <c r="CB33" i="3" a="1"/>
  <c r="CB33" i="3" s="1"/>
  <c r="BO33" i="3" a="1"/>
  <c r="BO33" i="3" s="1"/>
  <c r="CK33" i="3" a="1"/>
  <c r="CK33" i="3" s="1"/>
  <c r="AW33" i="3" a="1"/>
  <c r="AW33" i="3" s="1"/>
  <c r="CJ33" i="3" a="1"/>
  <c r="CJ33" i="3" s="1"/>
  <c r="CE33" i="3" a="1"/>
  <c r="CE33" i="3" s="1"/>
  <c r="CH33" i="3" a="1"/>
  <c r="CH33" i="3" s="1"/>
  <c r="BL33" i="3" a="1"/>
  <c r="BL33" i="3" s="1"/>
  <c r="BU33" i="3" a="1"/>
  <c r="BU33" i="3" s="1"/>
  <c r="BN33" i="3" a="1"/>
  <c r="BN33" i="3" s="1"/>
  <c r="AU33" i="3" a="1"/>
  <c r="AU33" i="3" s="1"/>
  <c r="BK33" i="3" a="1"/>
  <c r="BK33" i="3" s="1"/>
  <c r="AV33" i="3" a="1"/>
  <c r="AV33" i="3" s="1"/>
  <c r="BX33" i="3" a="1"/>
  <c r="BX33" i="3" s="1"/>
  <c r="BM33" i="3" a="1"/>
  <c r="BM33" i="3" s="1"/>
  <c r="BJ33" i="3" a="1"/>
  <c r="BJ33" i="3" s="1"/>
  <c r="AS33" i="3" a="1"/>
  <c r="AS33" i="3" s="1"/>
  <c r="CA33" i="3" a="1"/>
  <c r="CA33" i="3" s="1"/>
  <c r="BI33" i="3" a="1"/>
  <c r="BI33" i="3" s="1"/>
  <c r="AP33" i="3" a="1"/>
  <c r="AP33" i="3" s="1"/>
  <c r="BZ33" i="3" a="1"/>
  <c r="BZ33" i="3" s="1"/>
  <c r="AZ33" i="3" a="1"/>
  <c r="AZ33" i="3" s="1"/>
  <c r="BY33" i="3" a="1"/>
  <c r="BY33" i="3" s="1"/>
  <c r="CG33" i="3" a="1"/>
  <c r="CG33" i="3" s="1"/>
  <c r="BV33" i="3" a="1"/>
  <c r="BV33" i="3" s="1"/>
  <c r="CF33" i="3" a="1"/>
  <c r="CF33" i="3" s="1"/>
  <c r="AR33" i="3" a="1"/>
  <c r="AR33" i="3" s="1"/>
  <c r="BA33" i="3" a="1"/>
  <c r="BA33" i="3" s="1"/>
  <c r="AQ33" i="3" a="1"/>
  <c r="AQ33" i="3" s="1"/>
  <c r="BH33" i="3" a="1"/>
  <c r="BH33" i="3" s="1"/>
  <c r="BG33" i="3" a="1"/>
  <c r="BG33" i="3" s="1"/>
  <c r="BD33" i="3" a="1"/>
  <c r="BD33" i="3" s="1"/>
  <c r="AT33" i="3" a="1"/>
  <c r="AT33" i="3" s="1"/>
  <c r="CC33" i="3" a="1"/>
  <c r="CC33" i="3" s="1"/>
  <c r="BC33" i="3" a="1"/>
  <c r="BC33" i="3" s="1"/>
  <c r="BR33" i="3" a="1"/>
  <c r="BR33" i="3" s="1"/>
  <c r="BQ33" i="3" a="1"/>
  <c r="BQ33" i="3" s="1"/>
  <c r="BS33" i="3" a="1"/>
  <c r="BS33" i="3" s="1"/>
  <c r="BF33" i="3" a="1"/>
  <c r="BF33" i="3" s="1"/>
  <c r="CI33" i="3" a="1"/>
  <c r="CI33" i="3" s="1"/>
  <c r="BT33" i="3" a="1"/>
  <c r="BT33" i="3" s="1"/>
  <c r="CD33" i="3" a="1"/>
  <c r="CD33" i="3" s="1"/>
  <c r="AY33" i="3" a="1"/>
  <c r="AY33" i="3" s="1"/>
  <c r="BW33" i="3" a="1"/>
  <c r="BW33" i="3" s="1"/>
  <c r="BE33" i="3" a="1"/>
  <c r="BE33" i="3" s="1"/>
  <c r="BU24" i="3" a="1"/>
  <c r="BU24" i="3" s="1"/>
  <c r="AT24" i="3" a="1"/>
  <c r="AT24" i="3" s="1"/>
  <c r="BX24" i="3" a="1"/>
  <c r="BX24" i="3" s="1"/>
  <c r="AR24" i="3" a="1"/>
  <c r="AR24" i="3" s="1"/>
  <c r="AY24" i="3" a="1"/>
  <c r="AY24" i="3" s="1"/>
  <c r="BZ24" i="3" a="1"/>
  <c r="BZ24" i="3" s="1"/>
  <c r="CJ24" i="3" a="1"/>
  <c r="CJ24" i="3" s="1"/>
  <c r="BH24" i="3" a="1"/>
  <c r="BH24" i="3" s="1"/>
  <c r="BK24" i="3" a="1"/>
  <c r="BK24" i="3" s="1"/>
  <c r="AP24" i="3" a="1"/>
  <c r="AP24" i="3" s="1"/>
  <c r="AX24" i="3" a="1"/>
  <c r="AX24" i="3" s="1"/>
  <c r="BQ24" i="3" a="1"/>
  <c r="BQ24" i="3" s="1"/>
  <c r="CH24" i="3" a="1"/>
  <c r="CH24" i="3" s="1"/>
  <c r="CK24" i="3" a="1"/>
  <c r="CK24" i="3" s="1"/>
  <c r="BJ24" i="3" a="1"/>
  <c r="BJ24" i="3" s="1"/>
  <c r="CA24" i="3" a="1"/>
  <c r="CA24" i="3" s="1"/>
  <c r="CG24" i="3" a="1"/>
  <c r="CG24" i="3" s="1"/>
  <c r="BI24" i="3" a="1"/>
  <c r="BI24" i="3" s="1"/>
  <c r="BW24" i="3" a="1"/>
  <c r="BW24" i="3" s="1"/>
  <c r="BD24" i="3" a="1"/>
  <c r="BD24" i="3" s="1"/>
  <c r="AU24" i="3" a="1"/>
  <c r="AU24" i="3" s="1"/>
  <c r="CB24" i="3" a="1"/>
  <c r="CB24" i="3" s="1"/>
  <c r="BB24" i="3" a="1"/>
  <c r="BB24" i="3" s="1"/>
  <c r="CF24" i="3" a="1"/>
  <c r="CF24" i="3" s="1"/>
  <c r="AZ24" i="3" a="1"/>
  <c r="AZ24" i="3" s="1"/>
  <c r="BS24" i="3" a="1"/>
  <c r="BS24" i="3" s="1"/>
  <c r="BF24" i="3" a="1"/>
  <c r="BF24" i="3" s="1"/>
  <c r="CC24" i="3" a="1"/>
  <c r="CC24" i="3" s="1"/>
  <c r="BV24" i="3" a="1"/>
  <c r="BV24" i="3" s="1"/>
  <c r="BP24" i="3" a="1"/>
  <c r="BP24" i="3" s="1"/>
  <c r="BM24" i="3" a="1"/>
  <c r="BM24" i="3" s="1"/>
  <c r="CI24" i="3" a="1"/>
  <c r="CI24" i="3" s="1"/>
  <c r="BC24" i="3" a="1"/>
  <c r="BC24" i="3" s="1"/>
  <c r="AS24" i="3" a="1"/>
  <c r="AS24" i="3" s="1"/>
  <c r="BL24" i="3" a="1"/>
  <c r="BL24" i="3" s="1"/>
  <c r="AQ24" i="3" a="1"/>
  <c r="AQ24" i="3" s="1"/>
  <c r="BE24" i="3" a="1"/>
  <c r="BE24" i="3" s="1"/>
  <c r="BY24" i="3" a="1"/>
  <c r="BY24" i="3" s="1"/>
  <c r="BG24" i="3" a="1"/>
  <c r="BG24" i="3" s="1"/>
  <c r="BT24" i="3" a="1"/>
  <c r="BT24" i="3" s="1"/>
  <c r="BN24" i="3" a="1"/>
  <c r="BN24" i="3" s="1"/>
  <c r="AV24" i="3" a="1"/>
  <c r="AV24" i="3" s="1"/>
  <c r="BA24" i="3" a="1"/>
  <c r="BA24" i="3" s="1"/>
  <c r="BO24" i="3" a="1"/>
  <c r="BO24" i="3" s="1"/>
  <c r="CE24" i="3" a="1"/>
  <c r="CE24" i="3" s="1"/>
  <c r="BR24" i="3" a="1"/>
  <c r="BR24" i="3" s="1"/>
  <c r="AW24" i="3" a="1"/>
  <c r="AW24" i="3" s="1"/>
  <c r="CD24" i="3" a="1"/>
  <c r="CD24" i="3" s="1"/>
  <c r="BY32" i="3" a="1"/>
  <c r="BY32" i="3" s="1"/>
  <c r="BD32" i="3" a="1"/>
  <c r="BD32" i="3" s="1"/>
  <c r="BN32" i="3" a="1"/>
  <c r="BN32" i="3" s="1"/>
  <c r="BT32" i="3" a="1"/>
  <c r="BT32" i="3" s="1"/>
  <c r="BC32" i="3" a="1"/>
  <c r="BC32" i="3" s="1"/>
  <c r="BA32" i="3" a="1"/>
  <c r="BA32" i="3" s="1"/>
  <c r="AR32" i="3" a="1"/>
  <c r="AR32" i="3" s="1"/>
  <c r="AZ32" i="3" a="1"/>
  <c r="AZ32" i="3" s="1"/>
  <c r="BB32" i="3" a="1"/>
  <c r="BB32" i="3" s="1"/>
  <c r="BW32" i="3" a="1"/>
  <c r="BW32" i="3" s="1"/>
  <c r="CB32" i="3" a="1"/>
  <c r="CB32" i="3" s="1"/>
  <c r="AS32" i="3" a="1"/>
  <c r="AS32" i="3" s="1"/>
  <c r="BO32" i="3" a="1"/>
  <c r="BO32" i="3" s="1"/>
  <c r="BL32" i="3" a="1"/>
  <c r="BL32" i="3" s="1"/>
  <c r="BI32" i="3" a="1"/>
  <c r="BI32" i="3" s="1"/>
  <c r="CI32" i="3" a="1"/>
  <c r="CI32" i="3" s="1"/>
  <c r="AY32" i="3" a="1"/>
  <c r="AY32" i="3" s="1"/>
  <c r="AW32" i="3" a="1"/>
  <c r="AW32" i="3" s="1"/>
  <c r="BR32" i="3" a="1"/>
  <c r="BR32" i="3" s="1"/>
  <c r="CG32" i="3" a="1"/>
  <c r="CG32" i="3" s="1"/>
  <c r="BG32" i="3" a="1"/>
  <c r="BG32" i="3" s="1"/>
  <c r="AT32" i="3" a="1"/>
  <c r="AT32" i="3" s="1"/>
  <c r="CK32" i="3" a="1"/>
  <c r="CK32" i="3" s="1"/>
  <c r="CJ32" i="3" a="1"/>
  <c r="CJ32" i="3" s="1"/>
  <c r="CE32" i="3" a="1"/>
  <c r="CE32" i="3" s="1"/>
  <c r="AV32" i="3" a="1"/>
  <c r="AV32" i="3" s="1"/>
  <c r="AU32" i="3" a="1"/>
  <c r="AU32" i="3" s="1"/>
  <c r="BP32" i="3" a="1"/>
  <c r="BP32" i="3" s="1"/>
  <c r="BU32" i="3" a="1"/>
  <c r="BU32" i="3" s="1"/>
  <c r="BM32" i="3" a="1"/>
  <c r="BM32" i="3" s="1"/>
  <c r="BF32" i="3" a="1"/>
  <c r="BF32" i="3" s="1"/>
  <c r="CH32" i="3" a="1"/>
  <c r="CH32" i="3" s="1"/>
  <c r="AQ32" i="3" a="1"/>
  <c r="AQ32" i="3" s="1"/>
  <c r="BE32" i="3" a="1"/>
  <c r="BE32" i="3" s="1"/>
  <c r="CF32" i="3" a="1"/>
  <c r="CF32" i="3" s="1"/>
  <c r="BX32" i="3" a="1"/>
  <c r="BX32" i="3" s="1"/>
  <c r="CD32" i="3" a="1"/>
  <c r="CD32" i="3" s="1"/>
  <c r="BJ32" i="3" a="1"/>
  <c r="BJ32" i="3" s="1"/>
  <c r="BQ32" i="3" a="1"/>
  <c r="BQ32" i="3" s="1"/>
  <c r="BK32" i="3" a="1"/>
  <c r="BK32" i="3" s="1"/>
  <c r="CC32" i="3" a="1"/>
  <c r="CC32" i="3" s="1"/>
  <c r="BS32" i="3" a="1"/>
  <c r="BS32" i="3" s="1"/>
  <c r="BZ32" i="3" a="1"/>
  <c r="BZ32" i="3" s="1"/>
  <c r="BH32" i="3" a="1"/>
  <c r="BH32" i="3" s="1"/>
  <c r="BV32" i="3" a="1"/>
  <c r="BV32" i="3" s="1"/>
  <c r="AX32" i="3" a="1"/>
  <c r="AX32" i="3" s="1"/>
  <c r="CA32" i="3" a="1"/>
  <c r="CA32" i="3" s="1"/>
  <c r="AP32" i="3" a="1"/>
  <c r="AP32" i="3" s="1"/>
  <c r="BG27" i="3" a="1"/>
  <c r="BG27" i="3" s="1"/>
  <c r="BX27" i="3" a="1"/>
  <c r="BX27" i="3" s="1"/>
  <c r="AT27" i="3" a="1"/>
  <c r="AT27" i="3" s="1"/>
  <c r="BE27" i="3" a="1"/>
  <c r="BE27" i="3" s="1"/>
  <c r="CG27" i="3" a="1"/>
  <c r="CG27" i="3" s="1"/>
  <c r="BW27" i="3" a="1"/>
  <c r="BW27" i="3" s="1"/>
  <c r="BF27" i="3" a="1"/>
  <c r="BF27" i="3" s="1"/>
  <c r="CI27" i="3" a="1"/>
  <c r="CI27" i="3" s="1"/>
  <c r="CE27" i="3" a="1"/>
  <c r="CE27" i="3" s="1"/>
  <c r="CH27" i="3" a="1"/>
  <c r="CH27" i="3" s="1"/>
  <c r="BQ27" i="3" a="1"/>
  <c r="BQ27" i="3" s="1"/>
  <c r="AW27" i="3" a="1"/>
  <c r="AW27" i="3" s="1"/>
  <c r="BC27" i="3" a="1"/>
  <c r="BC27" i="3" s="1"/>
  <c r="BJ27" i="3" a="1"/>
  <c r="BJ27" i="3" s="1"/>
  <c r="BZ27" i="3" a="1"/>
  <c r="BZ27" i="3" s="1"/>
  <c r="BT27" i="3" a="1"/>
  <c r="BT27" i="3" s="1"/>
  <c r="BV27" i="3" a="1"/>
  <c r="BV27" i="3" s="1"/>
  <c r="CB27" i="3" a="1"/>
  <c r="CB27" i="3" s="1"/>
  <c r="BD27" i="3" a="1"/>
  <c r="BD27" i="3" s="1"/>
  <c r="BN27" i="3" a="1"/>
  <c r="BN27" i="3" s="1"/>
  <c r="BB27" i="3" a="1"/>
  <c r="BB27" i="3" s="1"/>
  <c r="BA27" i="3" a="1"/>
  <c r="BA27" i="3" s="1"/>
  <c r="AV27" i="3" a="1"/>
  <c r="AV27" i="3" s="1"/>
  <c r="AX27" i="3" a="1"/>
  <c r="AX27" i="3" s="1"/>
  <c r="AU27" i="3" a="1"/>
  <c r="AU27" i="3" s="1"/>
  <c r="CD27" i="3" a="1"/>
  <c r="CD27" i="3" s="1"/>
  <c r="BK27" i="3" a="1"/>
  <c r="BK27" i="3" s="1"/>
  <c r="BH27" i="3" a="1"/>
  <c r="BH27" i="3" s="1"/>
  <c r="BY27" i="3" a="1"/>
  <c r="BY27" i="3" s="1"/>
  <c r="AZ27" i="3" a="1"/>
  <c r="AZ27" i="3" s="1"/>
  <c r="BM27" i="3" a="1"/>
  <c r="BM27" i="3" s="1"/>
  <c r="AR27" i="3" a="1"/>
  <c r="AR27" i="3" s="1"/>
  <c r="AQ27" i="3" a="1"/>
  <c r="AQ27" i="3" s="1"/>
  <c r="CA27" i="3" a="1"/>
  <c r="CA27" i="3" s="1"/>
  <c r="BL27" i="3" a="1"/>
  <c r="BL27" i="3" s="1"/>
  <c r="AS27" i="3" a="1"/>
  <c r="AS27" i="3" s="1"/>
  <c r="CC27" i="3" a="1"/>
  <c r="CC27" i="3" s="1"/>
  <c r="BS27" i="3" a="1"/>
  <c r="BS27" i="3" s="1"/>
  <c r="BI27" i="3" a="1"/>
  <c r="BI27" i="3" s="1"/>
  <c r="AY27" i="3" a="1"/>
  <c r="AY27" i="3" s="1"/>
  <c r="CF27" i="3" a="1"/>
  <c r="CF27" i="3" s="1"/>
  <c r="BU27" i="3" a="1"/>
  <c r="BU27" i="3" s="1"/>
  <c r="CJ27" i="3" a="1"/>
  <c r="CJ27" i="3" s="1"/>
  <c r="AP27" i="3" a="1"/>
  <c r="AP27" i="3" s="1"/>
  <c r="BP27" i="3" a="1"/>
  <c r="BP27" i="3" s="1"/>
  <c r="BO27" i="3" a="1"/>
  <c r="BO27" i="3" s="1"/>
  <c r="CK27" i="3" a="1"/>
  <c r="CK27" i="3" s="1"/>
  <c r="BR27" i="3" a="1"/>
  <c r="BR27" i="3" s="1"/>
  <c r="AN29" i="3" a="1"/>
  <c r="AN29" i="3" s="1"/>
  <c r="AO29" i="3" a="1"/>
  <c r="AO29" i="3" s="1"/>
  <c r="AO25" i="3" a="1"/>
  <c r="AO25" i="3" s="1"/>
  <c r="AN25" i="3" a="1"/>
  <c r="AN25" i="3" s="1"/>
  <c r="AN35" i="3" a="1"/>
  <c r="AN35" i="3" s="1"/>
  <c r="AO35" i="3" a="1"/>
  <c r="AO35" i="3" s="1"/>
  <c r="AO24" i="3" a="1"/>
  <c r="AO24" i="3" s="1"/>
  <c r="AN24" i="3" a="1"/>
  <c r="AN24" i="3" s="1"/>
  <c r="AO30" i="3" a="1"/>
  <c r="AO30" i="3" s="1"/>
  <c r="AN30" i="3" a="1"/>
  <c r="AN30" i="3" s="1"/>
  <c r="AO22" i="3" a="1"/>
  <c r="AO22" i="3" s="1"/>
  <c r="AN22" i="3" a="1"/>
  <c r="AN22" i="3" s="1"/>
  <c r="AO19" i="3" a="1"/>
  <c r="AO19" i="3" s="1"/>
  <c r="AN19" i="3" a="1"/>
  <c r="AN19" i="3" s="1"/>
  <c r="AN28" i="3" a="1"/>
  <c r="AN28" i="3" s="1"/>
  <c r="AO28" i="3" a="1"/>
  <c r="AO28" i="3" s="1"/>
  <c r="AN21" i="3" a="1"/>
  <c r="AN21" i="3" s="1"/>
  <c r="AO21" i="3" a="1"/>
  <c r="AO21" i="3" s="1"/>
  <c r="AO34" i="3" a="1"/>
  <c r="AO34" i="3" s="1"/>
  <c r="AN34" i="3" a="1"/>
  <c r="AN34" i="3" s="1"/>
  <c r="AO20" i="3" a="1"/>
  <c r="AO20" i="3" s="1"/>
  <c r="AN20" i="3" a="1"/>
  <c r="AN20" i="3" s="1"/>
  <c r="AN33" i="3" a="1"/>
  <c r="AN33" i="3" s="1"/>
  <c r="AO33" i="3" a="1"/>
  <c r="AO33" i="3" s="1"/>
  <c r="AN26" i="3" a="1"/>
  <c r="AN26" i="3" s="1"/>
  <c r="AO26" i="3" a="1"/>
  <c r="AO26" i="3" s="1"/>
  <c r="AO31" i="3" a="1"/>
  <c r="AO31" i="3" s="1"/>
  <c r="AN31" i="3" a="1"/>
  <c r="AN31" i="3" s="1"/>
  <c r="AO32" i="3" a="1"/>
  <c r="AO32" i="3" s="1"/>
  <c r="AN32" i="3" a="1"/>
  <c r="AN32" i="3" s="1"/>
  <c r="AO27" i="3" a="1"/>
  <c r="AO27" i="3" s="1"/>
  <c r="AN27" i="3" a="1"/>
  <c r="AN27" i="3" s="1"/>
  <c r="AN18" i="3" a="1"/>
  <c r="AN18" i="3" s="1"/>
  <c r="AO18" i="3" a="1"/>
  <c r="AO18" i="3" s="1"/>
  <c r="AO23" i="3" a="1"/>
  <c r="AO23" i="3" s="1"/>
  <c r="AN23" i="3" a="1"/>
  <c r="AN23" i="3" s="1"/>
  <c r="DF25" i="3" a="1"/>
  <c r="DF25" i="3" s="1"/>
  <c r="CO25" i="3" a="1"/>
  <c r="CO25" i="3" s="1"/>
  <c r="CR25" i="3" a="1"/>
  <c r="CR25" i="3" s="1"/>
  <c r="DA25" i="3" a="1"/>
  <c r="DA25" i="3" s="1"/>
  <c r="CZ25" i="3" a="1"/>
  <c r="CZ25" i="3" s="1"/>
  <c r="DD25" i="3" a="1"/>
  <c r="DD25" i="3" s="1"/>
  <c r="DB25" i="3" a="1"/>
  <c r="DB25" i="3" s="1"/>
  <c r="CM25" i="3" a="1"/>
  <c r="CM25" i="3" s="1"/>
  <c r="CU25" i="3" a="1"/>
  <c r="CU25" i="3" s="1"/>
  <c r="CN25" i="3" a="1"/>
  <c r="CN25" i="3" s="1"/>
  <c r="DJ25" i="3" a="1"/>
  <c r="DJ25" i="3" s="1"/>
  <c r="DI25" i="3" a="1"/>
  <c r="DI25" i="3" s="1"/>
  <c r="CL25" i="3" a="1"/>
  <c r="CL25" i="3" s="1"/>
  <c r="CV25" i="3" a="1"/>
  <c r="CV25" i="3" s="1"/>
  <c r="CX25" i="3" a="1"/>
  <c r="CX25" i="3" s="1"/>
  <c r="CP25" i="3" a="1"/>
  <c r="CP25" i="3" s="1"/>
  <c r="DE25" i="3" a="1"/>
  <c r="DE25" i="3" s="1"/>
  <c r="DH25" i="3" a="1"/>
  <c r="DH25" i="3" s="1"/>
  <c r="CW25" i="3" a="1"/>
  <c r="CW25" i="3" s="1"/>
  <c r="DG25" i="3" a="1"/>
  <c r="DG25" i="3" s="1"/>
  <c r="DC25" i="3" a="1"/>
  <c r="DC25" i="3" s="1"/>
  <c r="CT25" i="3" a="1"/>
  <c r="CT25" i="3" s="1"/>
  <c r="CS25" i="3" a="1"/>
  <c r="CS25" i="3" s="1"/>
  <c r="CY25" i="3" a="1"/>
  <c r="CY25" i="3" s="1"/>
  <c r="CQ25" i="3" a="1"/>
  <c r="CQ25" i="3" s="1"/>
  <c r="CO30" i="3" a="1"/>
  <c r="CO30" i="3" s="1"/>
  <c r="DA30" i="3" a="1"/>
  <c r="DA30" i="3" s="1"/>
  <c r="DC30" i="3" a="1"/>
  <c r="DC30" i="3" s="1"/>
  <c r="CZ30" i="3" a="1"/>
  <c r="CZ30" i="3" s="1"/>
  <c r="DH30" i="3" a="1"/>
  <c r="DH30" i="3" s="1"/>
  <c r="DF30" i="3" a="1"/>
  <c r="DF30" i="3" s="1"/>
  <c r="CX30" i="3" a="1"/>
  <c r="CX30" i="3" s="1"/>
  <c r="CN30" i="3" a="1"/>
  <c r="CN30" i="3" s="1"/>
  <c r="DD30" i="3" a="1"/>
  <c r="DD30" i="3" s="1"/>
  <c r="CW30" i="3" a="1"/>
  <c r="CW30" i="3" s="1"/>
  <c r="CV30" i="3" a="1"/>
  <c r="CV30" i="3" s="1"/>
  <c r="DG30" i="3" a="1"/>
  <c r="DG30" i="3" s="1"/>
  <c r="DB30" i="3" a="1"/>
  <c r="DB30" i="3" s="1"/>
  <c r="CM30" i="3" a="1"/>
  <c r="CM30" i="3" s="1"/>
  <c r="DE30" i="3" a="1"/>
  <c r="DE30" i="3" s="1"/>
  <c r="CL30" i="3" a="1"/>
  <c r="CL30" i="3" s="1"/>
  <c r="DJ30" i="3" a="1"/>
  <c r="DJ30" i="3" s="1"/>
  <c r="CS30" i="3" a="1"/>
  <c r="CS30" i="3" s="1"/>
  <c r="CR30" i="3" a="1"/>
  <c r="CR30" i="3" s="1"/>
  <c r="CQ30" i="3" a="1"/>
  <c r="CQ30" i="3" s="1"/>
  <c r="CY30" i="3" a="1"/>
  <c r="CY30" i="3" s="1"/>
  <c r="DI30" i="3" a="1"/>
  <c r="DI30" i="3" s="1"/>
  <c r="CP30" i="3" a="1"/>
  <c r="CP30" i="3" s="1"/>
  <c r="CU30" i="3" a="1"/>
  <c r="CU30" i="3" s="1"/>
  <c r="CT30" i="3" a="1"/>
  <c r="CT30" i="3" s="1"/>
  <c r="CY22" i="3" a="1"/>
  <c r="CY22" i="3" s="1"/>
  <c r="DA22" i="3" a="1"/>
  <c r="DA22" i="3" s="1"/>
  <c r="CS22" i="3" a="1"/>
  <c r="CS22" i="3" s="1"/>
  <c r="DJ22" i="3" a="1"/>
  <c r="DJ22" i="3" s="1"/>
  <c r="CX22" i="3" a="1"/>
  <c r="CX22" i="3" s="1"/>
  <c r="DH22" i="3" a="1"/>
  <c r="DH22" i="3" s="1"/>
  <c r="DG22" i="3" a="1"/>
  <c r="DG22" i="3" s="1"/>
  <c r="DD22" i="3" a="1"/>
  <c r="DD22" i="3" s="1"/>
  <c r="CW22" i="3" a="1"/>
  <c r="CW22" i="3" s="1"/>
  <c r="CQ22" i="3" a="1"/>
  <c r="CQ22" i="3" s="1"/>
  <c r="DE22" i="3" a="1"/>
  <c r="DE22" i="3" s="1"/>
  <c r="CV22" i="3" a="1"/>
  <c r="CV22" i="3" s="1"/>
  <c r="CL22" i="3" a="1"/>
  <c r="CL22" i="3" s="1"/>
  <c r="CO22" i="3" a="1"/>
  <c r="CO22" i="3" s="1"/>
  <c r="CM22" i="3" a="1"/>
  <c r="CM22" i="3" s="1"/>
  <c r="DC22" i="3" a="1"/>
  <c r="DC22" i="3" s="1"/>
  <c r="DB22" i="3" a="1"/>
  <c r="DB22" i="3" s="1"/>
  <c r="CT22" i="3" a="1"/>
  <c r="CT22" i="3" s="1"/>
  <c r="CU22" i="3" a="1"/>
  <c r="CU22" i="3" s="1"/>
  <c r="CR22" i="3" a="1"/>
  <c r="CR22" i="3" s="1"/>
  <c r="CN22" i="3" a="1"/>
  <c r="CN22" i="3" s="1"/>
  <c r="DI22" i="3" a="1"/>
  <c r="DI22" i="3" s="1"/>
  <c r="CP22" i="3" a="1"/>
  <c r="CP22" i="3" s="1"/>
  <c r="DF22" i="3" a="1"/>
  <c r="DF22" i="3" s="1"/>
  <c r="CZ22" i="3" a="1"/>
  <c r="CZ22" i="3" s="1"/>
  <c r="CO34" i="3" a="1"/>
  <c r="CO34" i="3" s="1"/>
  <c r="DB34" i="3" a="1"/>
  <c r="DB34" i="3" s="1"/>
  <c r="DA34" i="3" a="1"/>
  <c r="DA34" i="3" s="1"/>
  <c r="CV34" i="3" a="1"/>
  <c r="CV34" i="3" s="1"/>
  <c r="DG34" i="3" a="1"/>
  <c r="DG34" i="3" s="1"/>
  <c r="DF34" i="3" a="1"/>
  <c r="DF34" i="3" s="1"/>
  <c r="DH34" i="3" a="1"/>
  <c r="DH34" i="3" s="1"/>
  <c r="CN34" i="3" a="1"/>
  <c r="CN34" i="3" s="1"/>
  <c r="CU34" i="3" a="1"/>
  <c r="CU34" i="3" s="1"/>
  <c r="CS34" i="3" a="1"/>
  <c r="CS34" i="3" s="1"/>
  <c r="CX34" i="3" a="1"/>
  <c r="CX34" i="3" s="1"/>
  <c r="CM34" i="3" a="1"/>
  <c r="CM34" i="3" s="1"/>
  <c r="DE34" i="3" a="1"/>
  <c r="DE34" i="3" s="1"/>
  <c r="DJ34" i="3" a="1"/>
  <c r="DJ34" i="3" s="1"/>
  <c r="CT34" i="3" a="1"/>
  <c r="CT34" i="3" s="1"/>
  <c r="CL34" i="3" a="1"/>
  <c r="CL34" i="3" s="1"/>
  <c r="CW34" i="3" a="1"/>
  <c r="CW34" i="3" s="1"/>
  <c r="CY34" i="3" a="1"/>
  <c r="CY34" i="3" s="1"/>
  <c r="DI34" i="3" a="1"/>
  <c r="DI34" i="3" s="1"/>
  <c r="DD34" i="3" a="1"/>
  <c r="DD34" i="3" s="1"/>
  <c r="DC34" i="3" a="1"/>
  <c r="DC34" i="3" s="1"/>
  <c r="CR34" i="3" a="1"/>
  <c r="CR34" i="3" s="1"/>
  <c r="CZ34" i="3" a="1"/>
  <c r="CZ34" i="3" s="1"/>
  <c r="CQ34" i="3" a="1"/>
  <c r="CQ34" i="3" s="1"/>
  <c r="CP34" i="3" a="1"/>
  <c r="CP34" i="3" s="1"/>
  <c r="CN23" i="3" a="1"/>
  <c r="CN23" i="3" s="1"/>
  <c r="CP23" i="3" a="1"/>
  <c r="CP23" i="3" s="1"/>
  <c r="CY23" i="3" a="1"/>
  <c r="CY23" i="3" s="1"/>
  <c r="CW23" i="3" a="1"/>
  <c r="CW23" i="3" s="1"/>
  <c r="DE23" i="3" a="1"/>
  <c r="DE23" i="3" s="1"/>
  <c r="CU23" i="3" a="1"/>
  <c r="CU23" i="3" s="1"/>
  <c r="CZ23" i="3" a="1"/>
  <c r="CZ23" i="3" s="1"/>
  <c r="CS23" i="3" a="1"/>
  <c r="CS23" i="3" s="1"/>
  <c r="DD23" i="3" a="1"/>
  <c r="DD23" i="3" s="1"/>
  <c r="DA23" i="3" a="1"/>
  <c r="DA23" i="3" s="1"/>
  <c r="DF23" i="3" a="1"/>
  <c r="DF23" i="3" s="1"/>
  <c r="CM23" i="3" a="1"/>
  <c r="CM23" i="3" s="1"/>
  <c r="DI23" i="3" a="1"/>
  <c r="DI23" i="3" s="1"/>
  <c r="DH23" i="3" a="1"/>
  <c r="DH23" i="3" s="1"/>
  <c r="DG23" i="3" a="1"/>
  <c r="DG23" i="3" s="1"/>
  <c r="CQ23" i="3" a="1"/>
  <c r="CQ23" i="3" s="1"/>
  <c r="DJ23" i="3" a="1"/>
  <c r="DJ23" i="3" s="1"/>
  <c r="CX23" i="3" a="1"/>
  <c r="CX23" i="3" s="1"/>
  <c r="CL23" i="3" a="1"/>
  <c r="CL23" i="3" s="1"/>
  <c r="CV23" i="3" a="1"/>
  <c r="CV23" i="3" s="1"/>
  <c r="CT23" i="3" a="1"/>
  <c r="CT23" i="3" s="1"/>
  <c r="CR23" i="3" a="1"/>
  <c r="CR23" i="3" s="1"/>
  <c r="DC23" i="3" a="1"/>
  <c r="DC23" i="3" s="1"/>
  <c r="DB23" i="3" a="1"/>
  <c r="DB23" i="3" s="1"/>
  <c r="CO23" i="3" a="1"/>
  <c r="CO23" i="3" s="1"/>
  <c r="CL28" i="3" a="1"/>
  <c r="CL28" i="3" s="1"/>
  <c r="CO28" i="3" a="1"/>
  <c r="CO28" i="3" s="1"/>
  <c r="CZ28" i="3" a="1"/>
  <c r="CZ28" i="3" s="1"/>
  <c r="DD28" i="3" a="1"/>
  <c r="DD28" i="3" s="1"/>
  <c r="CT28" i="3" a="1"/>
  <c r="CT28" i="3" s="1"/>
  <c r="DF28" i="3" a="1"/>
  <c r="DF28" i="3" s="1"/>
  <c r="DE28" i="3" a="1"/>
  <c r="DE28" i="3" s="1"/>
  <c r="CW28" i="3" a="1"/>
  <c r="CW28" i="3" s="1"/>
  <c r="CX28" i="3" a="1"/>
  <c r="CX28" i="3" s="1"/>
  <c r="DG28" i="3" a="1"/>
  <c r="DG28" i="3" s="1"/>
  <c r="CS28" i="3" a="1"/>
  <c r="CS28" i="3" s="1"/>
  <c r="CV28" i="3" a="1"/>
  <c r="CV28" i="3" s="1"/>
  <c r="DC28" i="3" a="1"/>
  <c r="DC28" i="3" s="1"/>
  <c r="DB28" i="3" a="1"/>
  <c r="DB28" i="3" s="1"/>
  <c r="CM28" i="3" a="1"/>
  <c r="CM28" i="3" s="1"/>
  <c r="CP28" i="3" a="1"/>
  <c r="CP28" i="3" s="1"/>
  <c r="DI28" i="3" a="1"/>
  <c r="DI28" i="3" s="1"/>
  <c r="CY28" i="3" a="1"/>
  <c r="CY28" i="3" s="1"/>
  <c r="DH28" i="3" a="1"/>
  <c r="DH28" i="3" s="1"/>
  <c r="DJ28" i="3" a="1"/>
  <c r="DJ28" i="3" s="1"/>
  <c r="CN28" i="3" a="1"/>
  <c r="CN28" i="3" s="1"/>
  <c r="DA28" i="3" a="1"/>
  <c r="DA28" i="3" s="1"/>
  <c r="CR28" i="3" a="1"/>
  <c r="CR28" i="3" s="1"/>
  <c r="CQ28" i="3" a="1"/>
  <c r="CQ28" i="3" s="1"/>
  <c r="CU28" i="3" a="1"/>
  <c r="CU28" i="3" s="1"/>
  <c r="DH35" i="3" a="1"/>
  <c r="DH35" i="3" s="1"/>
  <c r="CU35" i="3" a="1"/>
  <c r="CU35" i="3" s="1"/>
  <c r="CV35" i="3" a="1"/>
  <c r="CV35" i="3" s="1"/>
  <c r="CS35" i="3" a="1"/>
  <c r="CS35" i="3" s="1"/>
  <c r="DF35" i="3" a="1"/>
  <c r="DF35" i="3" s="1"/>
  <c r="CP35" i="3" a="1"/>
  <c r="CP35" i="3" s="1"/>
  <c r="CM35" i="3" a="1"/>
  <c r="CM35" i="3" s="1"/>
  <c r="CT35" i="3" a="1"/>
  <c r="CT35" i="3" s="1"/>
  <c r="CW35" i="3" a="1"/>
  <c r="CW35" i="3" s="1"/>
  <c r="DD35" i="3" a="1"/>
  <c r="DD35" i="3" s="1"/>
  <c r="CO35" i="3" a="1"/>
  <c r="CO35" i="3" s="1"/>
  <c r="CR35" i="3" a="1"/>
  <c r="CR35" i="3" s="1"/>
  <c r="DI35" i="3" a="1"/>
  <c r="DI35" i="3" s="1"/>
  <c r="DG35" i="3" a="1"/>
  <c r="DG35" i="3" s="1"/>
  <c r="CX35" i="3" a="1"/>
  <c r="CX35" i="3" s="1"/>
  <c r="DA35" i="3" a="1"/>
  <c r="DA35" i="3" s="1"/>
  <c r="DE35" i="3" a="1"/>
  <c r="DE35" i="3" s="1"/>
  <c r="CY35" i="3" a="1"/>
  <c r="CY35" i="3" s="1"/>
  <c r="CL35" i="3" a="1"/>
  <c r="CL35" i="3" s="1"/>
  <c r="CZ35" i="3" a="1"/>
  <c r="CZ35" i="3" s="1"/>
  <c r="DB35" i="3" a="1"/>
  <c r="DB35" i="3" s="1"/>
  <c r="DC35" i="3" a="1"/>
  <c r="DC35" i="3" s="1"/>
  <c r="CN35" i="3" a="1"/>
  <c r="CN35" i="3" s="1"/>
  <c r="DJ35" i="3" a="1"/>
  <c r="DJ35" i="3" s="1"/>
  <c r="CQ35" i="3" a="1"/>
  <c r="CQ35" i="3" s="1"/>
  <c r="DE33" i="3" a="1"/>
  <c r="DE33" i="3" s="1"/>
  <c r="CN33" i="3" a="1"/>
  <c r="CN33" i="3" s="1"/>
  <c r="CU33" i="3" a="1"/>
  <c r="CU33" i="3" s="1"/>
  <c r="DH33" i="3" a="1"/>
  <c r="DH33" i="3" s="1"/>
  <c r="CW33" i="3" a="1"/>
  <c r="CW33" i="3" s="1"/>
  <c r="CM33" i="3" a="1"/>
  <c r="CM33" i="3" s="1"/>
  <c r="CL33" i="3" a="1"/>
  <c r="CL33" i="3" s="1"/>
  <c r="DA33" i="3" a="1"/>
  <c r="DA33" i="3" s="1"/>
  <c r="DD33" i="3" a="1"/>
  <c r="DD33" i="3" s="1"/>
  <c r="DG33" i="3" a="1"/>
  <c r="DG33" i="3" s="1"/>
  <c r="CX33" i="3" a="1"/>
  <c r="CX33" i="3" s="1"/>
  <c r="DJ33" i="3" a="1"/>
  <c r="DJ33" i="3" s="1"/>
  <c r="DF33" i="3" a="1"/>
  <c r="DF33" i="3" s="1"/>
  <c r="CY33" i="3" a="1"/>
  <c r="CY33" i="3" s="1"/>
  <c r="CT33" i="3" a="1"/>
  <c r="CT33" i="3" s="1"/>
  <c r="CV33" i="3" a="1"/>
  <c r="CV33" i="3" s="1"/>
  <c r="DB33" i="3" a="1"/>
  <c r="DB33" i="3" s="1"/>
  <c r="DC33" i="3" a="1"/>
  <c r="DC33" i="3" s="1"/>
  <c r="CO33" i="3" a="1"/>
  <c r="CO33" i="3" s="1"/>
  <c r="CZ33" i="3" a="1"/>
  <c r="CZ33" i="3" s="1"/>
  <c r="CS33" i="3" a="1"/>
  <c r="CS33" i="3" s="1"/>
  <c r="DI33" i="3" a="1"/>
  <c r="DI33" i="3" s="1"/>
  <c r="CR33" i="3" a="1"/>
  <c r="CR33" i="3" s="1"/>
  <c r="CP33" i="3" a="1"/>
  <c r="CP33" i="3" s="1"/>
  <c r="CQ33" i="3" a="1"/>
  <c r="CQ33" i="3" s="1"/>
  <c r="DE32" i="3" a="1"/>
  <c r="DE32" i="3" s="1"/>
  <c r="DC32" i="3" a="1"/>
  <c r="DC32" i="3" s="1"/>
  <c r="CZ32" i="3" a="1"/>
  <c r="CZ32" i="3" s="1"/>
  <c r="DH32" i="3" a="1"/>
  <c r="DH32" i="3" s="1"/>
  <c r="CN32" i="3" a="1"/>
  <c r="CN32" i="3" s="1"/>
  <c r="CL32" i="3" a="1"/>
  <c r="CL32" i="3" s="1"/>
  <c r="CP32" i="3" a="1"/>
  <c r="CP32" i="3" s="1"/>
  <c r="CU32" i="3" a="1"/>
  <c r="CU32" i="3" s="1"/>
  <c r="DG32" i="3" a="1"/>
  <c r="DG32" i="3" s="1"/>
  <c r="DD32" i="3" a="1"/>
  <c r="DD32" i="3" s="1"/>
  <c r="CW32" i="3" a="1"/>
  <c r="CW32" i="3" s="1"/>
  <c r="DB32" i="3" a="1"/>
  <c r="DB32" i="3" s="1"/>
  <c r="CR32" i="3" a="1"/>
  <c r="CR32" i="3" s="1"/>
  <c r="CO32" i="3" a="1"/>
  <c r="CO32" i="3" s="1"/>
  <c r="DA32" i="3" a="1"/>
  <c r="DA32" i="3" s="1"/>
  <c r="DJ32" i="3" a="1"/>
  <c r="DJ32" i="3" s="1"/>
  <c r="CV32" i="3" a="1"/>
  <c r="CV32" i="3" s="1"/>
  <c r="DI32" i="3" a="1"/>
  <c r="DI32" i="3" s="1"/>
  <c r="CX32" i="3" a="1"/>
  <c r="CX32" i="3" s="1"/>
  <c r="CT32" i="3" a="1"/>
  <c r="CT32" i="3" s="1"/>
  <c r="CY32" i="3" a="1"/>
  <c r="CY32" i="3" s="1"/>
  <c r="CS32" i="3" a="1"/>
  <c r="CS32" i="3" s="1"/>
  <c r="CQ32" i="3" a="1"/>
  <c r="CQ32" i="3" s="1"/>
  <c r="DF32" i="3" a="1"/>
  <c r="DF32" i="3" s="1"/>
  <c r="CM32" i="3" a="1"/>
  <c r="CM32" i="3" s="1"/>
  <c r="DE27" i="3" a="1"/>
  <c r="DE27" i="3" s="1"/>
  <c r="DC27" i="3" a="1"/>
  <c r="DC27" i="3" s="1"/>
  <c r="CY27" i="3" a="1"/>
  <c r="CY27" i="3" s="1"/>
  <c r="CU27" i="3" a="1"/>
  <c r="CU27" i="3" s="1"/>
  <c r="CV27" i="3" a="1"/>
  <c r="CV27" i="3" s="1"/>
  <c r="CO27" i="3" a="1"/>
  <c r="CO27" i="3" s="1"/>
  <c r="CN27" i="3" a="1"/>
  <c r="CN27" i="3" s="1"/>
  <c r="CM27" i="3" a="1"/>
  <c r="CM27" i="3" s="1"/>
  <c r="DJ27" i="3" a="1"/>
  <c r="DJ27" i="3" s="1"/>
  <c r="CT27" i="3" a="1"/>
  <c r="CT27" i="3" s="1"/>
  <c r="DH27" i="3" a="1"/>
  <c r="DH27" i="3" s="1"/>
  <c r="CL27" i="3" a="1"/>
  <c r="CL27" i="3" s="1"/>
  <c r="DG27" i="3" a="1"/>
  <c r="DG27" i="3" s="1"/>
  <c r="CR27" i="3" a="1"/>
  <c r="CR27" i="3" s="1"/>
  <c r="CX27" i="3" a="1"/>
  <c r="CX27" i="3" s="1"/>
  <c r="CS27" i="3" a="1"/>
  <c r="CS27" i="3" s="1"/>
  <c r="DB27" i="3" a="1"/>
  <c r="DB27" i="3" s="1"/>
  <c r="DA27" i="3" a="1"/>
  <c r="DA27" i="3" s="1"/>
  <c r="DF27" i="3" a="1"/>
  <c r="DF27" i="3" s="1"/>
  <c r="DD27" i="3" a="1"/>
  <c r="DD27" i="3" s="1"/>
  <c r="CW27" i="3" a="1"/>
  <c r="CW27" i="3" s="1"/>
  <c r="CZ27" i="3" a="1"/>
  <c r="CZ27" i="3" s="1"/>
  <c r="CQ27" i="3" a="1"/>
  <c r="CQ27" i="3" s="1"/>
  <c r="DI27" i="3" a="1"/>
  <c r="DI27" i="3" s="1"/>
  <c r="CP27" i="3" a="1"/>
  <c r="CP27" i="3" s="1"/>
  <c r="CX31" i="3" a="1"/>
  <c r="CX31" i="3" s="1"/>
  <c r="DG31" i="3" a="1"/>
  <c r="DG31" i="3" s="1"/>
  <c r="CY31" i="3" a="1"/>
  <c r="CY31" i="3" s="1"/>
  <c r="CQ31" i="3" a="1"/>
  <c r="CQ31" i="3" s="1"/>
  <c r="DC31" i="3" a="1"/>
  <c r="DC31" i="3" s="1"/>
  <c r="CW31" i="3" a="1"/>
  <c r="CW31" i="3" s="1"/>
  <c r="CR31" i="3" a="1"/>
  <c r="CR31" i="3" s="1"/>
  <c r="DH31" i="3" a="1"/>
  <c r="DH31" i="3" s="1"/>
  <c r="CV31" i="3" a="1"/>
  <c r="CV31" i="3" s="1"/>
  <c r="DJ31" i="3" a="1"/>
  <c r="DJ31" i="3" s="1"/>
  <c r="CL31" i="3" a="1"/>
  <c r="CL31" i="3" s="1"/>
  <c r="DI31" i="3" a="1"/>
  <c r="DI31" i="3" s="1"/>
  <c r="DE31" i="3" a="1"/>
  <c r="DE31" i="3" s="1"/>
  <c r="DA31" i="3" a="1"/>
  <c r="DA31" i="3" s="1"/>
  <c r="CT31" i="3" a="1"/>
  <c r="CT31" i="3" s="1"/>
  <c r="CN31" i="3" a="1"/>
  <c r="CN31" i="3" s="1"/>
  <c r="CZ31" i="3" a="1"/>
  <c r="CZ31" i="3" s="1"/>
  <c r="CU31" i="3" a="1"/>
  <c r="CU31" i="3" s="1"/>
  <c r="DD31" i="3" a="1"/>
  <c r="DD31" i="3" s="1"/>
  <c r="CS31" i="3" a="1"/>
  <c r="CS31" i="3" s="1"/>
  <c r="CM31" i="3" a="1"/>
  <c r="CM31" i="3" s="1"/>
  <c r="DF31" i="3" a="1"/>
  <c r="DF31" i="3" s="1"/>
  <c r="CP31" i="3" a="1"/>
  <c r="CP31" i="3" s="1"/>
  <c r="CO31" i="3" a="1"/>
  <c r="CO31" i="3" s="1"/>
  <c r="DB31" i="3" a="1"/>
  <c r="DB31" i="3" s="1"/>
  <c r="CW19" i="3" a="1"/>
  <c r="CW19" i="3" s="1"/>
  <c r="DA19" i="3" a="1"/>
  <c r="DA19" i="3" s="1"/>
  <c r="CP19" i="3" a="1"/>
  <c r="CP19" i="3" s="1"/>
  <c r="CM19" i="3" a="1"/>
  <c r="CM19" i="3" s="1"/>
  <c r="DE19" i="3" a="1"/>
  <c r="DE19" i="3" s="1"/>
  <c r="CU19" i="3" a="1"/>
  <c r="CU19" i="3" s="1"/>
  <c r="CL19" i="3" a="1"/>
  <c r="CL19" i="3" s="1"/>
  <c r="CS19" i="3" a="1"/>
  <c r="CS19" i="3" s="1"/>
  <c r="DJ19" i="3" a="1"/>
  <c r="DJ19" i="3" s="1"/>
  <c r="CQ19" i="3" a="1"/>
  <c r="CQ19" i="3" s="1"/>
  <c r="CO19" i="3" a="1"/>
  <c r="CO19" i="3" s="1"/>
  <c r="DI19" i="3" a="1"/>
  <c r="DI19" i="3" s="1"/>
  <c r="CZ19" i="3" a="1"/>
  <c r="CZ19" i="3" s="1"/>
  <c r="DD19" i="3" a="1"/>
  <c r="DD19" i="3" s="1"/>
  <c r="CV19" i="3" a="1"/>
  <c r="CV19" i="3" s="1"/>
  <c r="CT19" i="3" a="1"/>
  <c r="CT19" i="3" s="1"/>
  <c r="DG19" i="3" a="1"/>
  <c r="DG19" i="3" s="1"/>
  <c r="CN19" i="3" a="1"/>
  <c r="CN19" i="3" s="1"/>
  <c r="DB19" i="3" a="1"/>
  <c r="DB19" i="3" s="1"/>
  <c r="DC19" i="3" a="1"/>
  <c r="DC19" i="3" s="1"/>
  <c r="CY19" i="3" a="1"/>
  <c r="CY19" i="3" s="1"/>
  <c r="DH19" i="3" a="1"/>
  <c r="DH19" i="3" s="1"/>
  <c r="DF19" i="3" a="1"/>
  <c r="DF19" i="3" s="1"/>
  <c r="CR19" i="3" a="1"/>
  <c r="CR19" i="3" s="1"/>
  <c r="CX19" i="3" a="1"/>
  <c r="CX19" i="3" s="1"/>
  <c r="DJ18" i="3" a="1"/>
  <c r="DJ18" i="3" s="1"/>
  <c r="DH18" i="3" a="1"/>
  <c r="DH18" i="3" s="1"/>
  <c r="CU18" i="3" a="1"/>
  <c r="CU18" i="3" s="1"/>
  <c r="CZ18" i="3" a="1"/>
  <c r="CZ18" i="3" s="1"/>
  <c r="CV18" i="3" a="1"/>
  <c r="CV18" i="3" s="1"/>
  <c r="CX18" i="3" a="1"/>
  <c r="CX18" i="3" s="1"/>
  <c r="CO18" i="3" a="1"/>
  <c r="CO18" i="3" s="1"/>
  <c r="DD18" i="3" a="1"/>
  <c r="DD18" i="3" s="1"/>
  <c r="CN18" i="3" a="1"/>
  <c r="CN18" i="3" s="1"/>
  <c r="CP18" i="3" a="1"/>
  <c r="CP18" i="3" s="1"/>
  <c r="DA18" i="3" a="1"/>
  <c r="DA18" i="3" s="1"/>
  <c r="DG18" i="3" a="1"/>
  <c r="DG18" i="3" s="1"/>
  <c r="CT18" i="3" a="1"/>
  <c r="CT18" i="3" s="1"/>
  <c r="CQ18" i="3" a="1"/>
  <c r="CQ18" i="3" s="1"/>
  <c r="DB18" i="3" a="1"/>
  <c r="DB18" i="3" s="1"/>
  <c r="CW18" i="3" a="1"/>
  <c r="CW18" i="3" s="1"/>
  <c r="DE18" i="3" a="1"/>
  <c r="DE18" i="3" s="1"/>
  <c r="CS18" i="3" a="1"/>
  <c r="CS18" i="3" s="1"/>
  <c r="DC18" i="3" a="1"/>
  <c r="DC18" i="3" s="1"/>
  <c r="DF18" i="3" a="1"/>
  <c r="DF18" i="3" s="1"/>
  <c r="CM18" i="3" a="1"/>
  <c r="CM18" i="3" s="1"/>
  <c r="CY18" i="3" a="1"/>
  <c r="CY18" i="3" s="1"/>
  <c r="CR18" i="3" a="1"/>
  <c r="CR18" i="3" s="1"/>
  <c r="CL18" i="3" a="1"/>
  <c r="CL18" i="3" s="1"/>
  <c r="DI18" i="3" a="1"/>
  <c r="DI18" i="3" s="1"/>
  <c r="DH21" i="3" a="1"/>
  <c r="DH21" i="3" s="1"/>
  <c r="DJ21" i="3" a="1"/>
  <c r="DJ21" i="3" s="1"/>
  <c r="CX21" i="3" a="1"/>
  <c r="CX21" i="3" s="1"/>
  <c r="DE21" i="3" a="1"/>
  <c r="DE21" i="3" s="1"/>
  <c r="CM21" i="3" a="1"/>
  <c r="CM21" i="3" s="1"/>
  <c r="CP21" i="3" a="1"/>
  <c r="CP21" i="3" s="1"/>
  <c r="CL21" i="3" a="1"/>
  <c r="CL21" i="3" s="1"/>
  <c r="DC21" i="3" a="1"/>
  <c r="DC21" i="3" s="1"/>
  <c r="CO21" i="3" a="1"/>
  <c r="CO21" i="3" s="1"/>
  <c r="DG21" i="3" a="1"/>
  <c r="DG21" i="3" s="1"/>
  <c r="CS21" i="3" a="1"/>
  <c r="CS21" i="3" s="1"/>
  <c r="CZ21" i="3" a="1"/>
  <c r="CZ21" i="3" s="1"/>
  <c r="CY21" i="3" a="1"/>
  <c r="CY21" i="3" s="1"/>
  <c r="CV21" i="3" a="1"/>
  <c r="CV21" i="3" s="1"/>
  <c r="CN21" i="3" a="1"/>
  <c r="CN21" i="3" s="1"/>
  <c r="CT21" i="3" a="1"/>
  <c r="CT21" i="3" s="1"/>
  <c r="DB21" i="3" a="1"/>
  <c r="DB21" i="3" s="1"/>
  <c r="DD21" i="3" a="1"/>
  <c r="DD21" i="3" s="1"/>
  <c r="DA21" i="3" a="1"/>
  <c r="DA21" i="3" s="1"/>
  <c r="CW21" i="3" a="1"/>
  <c r="CW21" i="3" s="1"/>
  <c r="CU21" i="3" a="1"/>
  <c r="CU21" i="3" s="1"/>
  <c r="CR21" i="3" a="1"/>
  <c r="CR21" i="3" s="1"/>
  <c r="DF21" i="3" a="1"/>
  <c r="DF21" i="3" s="1"/>
  <c r="DI21" i="3" a="1"/>
  <c r="DI21" i="3" s="1"/>
  <c r="CQ21" i="3" a="1"/>
  <c r="CQ21" i="3" s="1"/>
  <c r="CR24" i="3" a="1"/>
  <c r="CR24" i="3" s="1"/>
  <c r="DF24" i="3" a="1"/>
  <c r="DF24" i="3" s="1"/>
  <c r="DE24" i="3" a="1"/>
  <c r="DE24" i="3" s="1"/>
  <c r="DH24" i="3" a="1"/>
  <c r="DH24" i="3" s="1"/>
  <c r="DC24" i="3" a="1"/>
  <c r="DC24" i="3" s="1"/>
  <c r="CO24" i="3" a="1"/>
  <c r="CO24" i="3" s="1"/>
  <c r="DJ24" i="3" a="1"/>
  <c r="DJ24" i="3" s="1"/>
  <c r="CZ24" i="3" a="1"/>
  <c r="CZ24" i="3" s="1"/>
  <c r="CT24" i="3" a="1"/>
  <c r="CT24" i="3" s="1"/>
  <c r="CV24" i="3" a="1"/>
  <c r="CV24" i="3" s="1"/>
  <c r="DG24" i="3" a="1"/>
  <c r="DG24" i="3" s="1"/>
  <c r="CQ24" i="3" a="1"/>
  <c r="CQ24" i="3" s="1"/>
  <c r="DB24" i="3" a="1"/>
  <c r="DB24" i="3" s="1"/>
  <c r="CX24" i="3" a="1"/>
  <c r="CX24" i="3" s="1"/>
  <c r="DD24" i="3" a="1"/>
  <c r="DD24" i="3" s="1"/>
  <c r="DA24" i="3" a="1"/>
  <c r="DA24" i="3" s="1"/>
  <c r="CW24" i="3" a="1"/>
  <c r="CW24" i="3" s="1"/>
  <c r="CY24" i="3" a="1"/>
  <c r="CY24" i="3" s="1"/>
  <c r="CN24" i="3" a="1"/>
  <c r="CN24" i="3" s="1"/>
  <c r="CM24" i="3" a="1"/>
  <c r="CM24" i="3" s="1"/>
  <c r="CP24" i="3" a="1"/>
  <c r="CP24" i="3" s="1"/>
  <c r="CL24" i="3" a="1"/>
  <c r="CL24" i="3" s="1"/>
  <c r="CU24" i="3" a="1"/>
  <c r="CU24" i="3" s="1"/>
  <c r="DI24" i="3" a="1"/>
  <c r="DI24" i="3" s="1"/>
  <c r="CS24" i="3" a="1"/>
  <c r="CS24" i="3" s="1"/>
  <c r="DI20" i="3" a="1"/>
  <c r="DI20" i="3" s="1"/>
  <c r="CQ20" i="3" a="1"/>
  <c r="CQ20" i="3" s="1"/>
  <c r="CU20" i="3" a="1"/>
  <c r="CU20" i="3" s="1"/>
  <c r="CY20" i="3" a="1"/>
  <c r="CY20" i="3" s="1"/>
  <c r="DA20" i="3" a="1"/>
  <c r="DA20" i="3" s="1"/>
  <c r="DH20" i="3" a="1"/>
  <c r="DH20" i="3" s="1"/>
  <c r="CR20" i="3" a="1"/>
  <c r="CR20" i="3" s="1"/>
  <c r="CL20" i="3" a="1"/>
  <c r="CL20" i="3" s="1"/>
  <c r="CW20" i="3" a="1"/>
  <c r="CW20" i="3" s="1"/>
  <c r="CM20" i="3" a="1"/>
  <c r="CM20" i="3" s="1"/>
  <c r="CX20" i="3" a="1"/>
  <c r="CX20" i="3" s="1"/>
  <c r="CO20" i="3" a="1"/>
  <c r="CO20" i="3" s="1"/>
  <c r="CP20" i="3" a="1"/>
  <c r="CP20" i="3" s="1"/>
  <c r="DE20" i="3" a="1"/>
  <c r="DE20" i="3" s="1"/>
  <c r="DF20" i="3" a="1"/>
  <c r="DF20" i="3" s="1"/>
  <c r="DB20" i="3" a="1"/>
  <c r="DB20" i="3" s="1"/>
  <c r="CZ20" i="3" a="1"/>
  <c r="CZ20" i="3" s="1"/>
  <c r="DJ20" i="3" a="1"/>
  <c r="DJ20" i="3" s="1"/>
  <c r="DG20" i="3" a="1"/>
  <c r="DG20" i="3" s="1"/>
  <c r="CV20" i="3" a="1"/>
  <c r="CV20" i="3" s="1"/>
  <c r="CT20" i="3" a="1"/>
  <c r="CT20" i="3" s="1"/>
  <c r="DC20" i="3" a="1"/>
  <c r="DC20" i="3" s="1"/>
  <c r="CN20" i="3" a="1"/>
  <c r="CN20" i="3" s="1"/>
  <c r="DD20" i="3" a="1"/>
  <c r="DD20" i="3" s="1"/>
  <c r="CS20" i="3" a="1"/>
  <c r="CS20" i="3" s="1"/>
  <c r="DE29" i="3" a="1"/>
  <c r="DE29" i="3" s="1"/>
  <c r="DA29" i="3" a="1"/>
  <c r="DA29" i="3" s="1"/>
  <c r="CW29" i="3" a="1"/>
  <c r="CW29" i="3" s="1"/>
  <c r="DF29" i="3" a="1"/>
  <c r="DF29" i="3" s="1"/>
  <c r="CU29" i="3" a="1"/>
  <c r="CU29" i="3" s="1"/>
  <c r="CQ29" i="3" a="1"/>
  <c r="CQ29" i="3" s="1"/>
  <c r="DG29" i="3" a="1"/>
  <c r="DG29" i="3" s="1"/>
  <c r="CN29" i="3" a="1"/>
  <c r="CN29" i="3" s="1"/>
  <c r="CM29" i="3" a="1"/>
  <c r="CM29" i="3" s="1"/>
  <c r="DD29" i="3" a="1"/>
  <c r="DD29" i="3" s="1"/>
  <c r="CZ29" i="3" a="1"/>
  <c r="CZ29" i="3" s="1"/>
  <c r="CX29" i="3" a="1"/>
  <c r="CX29" i="3" s="1"/>
  <c r="DH29" i="3" a="1"/>
  <c r="DH29" i="3" s="1"/>
  <c r="CO29" i="3" a="1"/>
  <c r="CO29" i="3" s="1"/>
  <c r="CT29" i="3" a="1"/>
  <c r="CT29" i="3" s="1"/>
  <c r="CY29" i="3" a="1"/>
  <c r="CY29" i="3" s="1"/>
  <c r="DC29" i="3" a="1"/>
  <c r="DC29" i="3" s="1"/>
  <c r="CR29" i="3" a="1"/>
  <c r="CR29" i="3" s="1"/>
  <c r="CS29" i="3" a="1"/>
  <c r="CS29" i="3" s="1"/>
  <c r="DJ29" i="3" a="1"/>
  <c r="DJ29" i="3" s="1"/>
  <c r="DI29" i="3" a="1"/>
  <c r="DI29" i="3" s="1"/>
  <c r="CP29" i="3" a="1"/>
  <c r="CP29" i="3" s="1"/>
  <c r="CV29" i="3" a="1"/>
  <c r="CV29" i="3" s="1"/>
  <c r="DB29" i="3" a="1"/>
  <c r="DB29" i="3" s="1"/>
  <c r="CL29" i="3" a="1"/>
  <c r="CL29" i="3" s="1"/>
  <c r="DJ26" i="3" a="1"/>
  <c r="DJ26" i="3" s="1"/>
  <c r="DC26" i="3" a="1"/>
  <c r="DC26" i="3" s="1"/>
  <c r="CM26" i="3" a="1"/>
  <c r="CM26" i="3" s="1"/>
  <c r="CS26" i="3" a="1"/>
  <c r="CS26" i="3" s="1"/>
  <c r="CV26" i="3" a="1"/>
  <c r="CV26" i="3" s="1"/>
  <c r="CZ26" i="3" a="1"/>
  <c r="CZ26" i="3" s="1"/>
  <c r="CY26" i="3" a="1"/>
  <c r="CY26" i="3" s="1"/>
  <c r="DF26" i="3" a="1"/>
  <c r="DF26" i="3" s="1"/>
  <c r="CT26" i="3" a="1"/>
  <c r="CT26" i="3" s="1"/>
  <c r="DI26" i="3" a="1"/>
  <c r="DI26" i="3" s="1"/>
  <c r="DH26" i="3" a="1"/>
  <c r="DH26" i="3" s="1"/>
  <c r="DG26" i="3" a="1"/>
  <c r="DG26" i="3" s="1"/>
  <c r="DB26" i="3" a="1"/>
  <c r="DB26" i="3" s="1"/>
  <c r="DA26" i="3" a="1"/>
  <c r="DA26" i="3" s="1"/>
  <c r="CP26" i="3" a="1"/>
  <c r="CP26" i="3" s="1"/>
  <c r="CX26" i="3" a="1"/>
  <c r="CX26" i="3" s="1"/>
  <c r="CW26" i="3" a="1"/>
  <c r="CW26" i="3" s="1"/>
  <c r="CR26" i="3" a="1"/>
  <c r="CR26" i="3" s="1"/>
  <c r="CQ26" i="3" a="1"/>
  <c r="CQ26" i="3" s="1"/>
  <c r="DE26" i="3" a="1"/>
  <c r="DE26" i="3" s="1"/>
  <c r="CU26" i="3" a="1"/>
  <c r="CU26" i="3" s="1"/>
  <c r="CL26" i="3" a="1"/>
  <c r="CL26" i="3" s="1"/>
  <c r="CO26" i="3" a="1"/>
  <c r="CO26" i="3" s="1"/>
  <c r="DD26" i="3" a="1"/>
  <c r="DD26" i="3" s="1"/>
  <c r="CN26" i="3" a="1"/>
  <c r="CN26" i="3" s="1"/>
  <c r="Q20" i="3"/>
  <c r="R20" i="3" s="1"/>
  <c r="S20" i="3" s="1"/>
  <c r="Q27" i="3"/>
  <c r="R27" i="3" s="1"/>
  <c r="S27" i="3" s="1"/>
  <c r="Q23" i="3"/>
  <c r="R23" i="3" s="1"/>
  <c r="S23" i="3" s="1"/>
  <c r="Q30" i="3"/>
  <c r="R30" i="3" s="1"/>
  <c r="S30" i="3" s="1"/>
  <c r="Q19" i="3"/>
  <c r="R19" i="3" s="1"/>
  <c r="S19" i="3" s="1"/>
  <c r="Q35" i="3"/>
  <c r="R35" i="3" s="1"/>
  <c r="S35" i="3" s="1"/>
  <c r="E33" i="3"/>
  <c r="FI33" i="3" s="1"/>
  <c r="E32" i="3"/>
  <c r="FI32" i="3" s="1"/>
  <c r="E30" i="3"/>
  <c r="FI30" i="3" s="1"/>
  <c r="E35" i="3"/>
  <c r="FI35" i="3" s="1"/>
  <c r="E24" i="3"/>
  <c r="FI24" i="3" s="1"/>
  <c r="E27" i="3"/>
  <c r="FI27" i="3" s="1"/>
  <c r="E17" i="3"/>
  <c r="FI17" i="3" s="1"/>
  <c r="E18" i="3"/>
  <c r="FI18" i="3" s="1"/>
  <c r="E31" i="3"/>
  <c r="FI31" i="3" s="1"/>
  <c r="E19" i="3"/>
  <c r="FI19" i="3" s="1"/>
  <c r="E34" i="3"/>
  <c r="FI34" i="3" s="1"/>
  <c r="E26" i="3"/>
  <c r="FI26" i="3" s="1"/>
  <c r="E29" i="3"/>
  <c r="FI29" i="3" s="1"/>
  <c r="E23" i="3"/>
  <c r="FI23" i="3" s="1"/>
  <c r="E28" i="3"/>
  <c r="FI28" i="3" s="1"/>
  <c r="E22" i="3"/>
  <c r="FI22" i="3" s="1"/>
  <c r="E25" i="3"/>
  <c r="FI25" i="3" s="1"/>
  <c r="E20" i="3"/>
  <c r="FI20" i="3" s="1"/>
  <c r="E21" i="3"/>
  <c r="FI21" i="3" s="1"/>
  <c r="Q31" i="3"/>
  <c r="R31" i="3" s="1"/>
  <c r="S31" i="3" s="1"/>
  <c r="Q25" i="3"/>
  <c r="R25" i="3" s="1"/>
  <c r="S25" i="3" s="1"/>
  <c r="Q26" i="3"/>
  <c r="R26" i="3" s="1"/>
  <c r="S26" i="3" s="1"/>
  <c r="Q21" i="3"/>
  <c r="R21" i="3" s="1"/>
  <c r="S21" i="3" s="1"/>
  <c r="J25" i="3"/>
  <c r="E18" i="2" s="1"/>
  <c r="Q28" i="3"/>
  <c r="R28" i="3" s="1"/>
  <c r="S28" i="3" s="1"/>
  <c r="Q29" i="3"/>
  <c r="R29" i="3" s="1"/>
  <c r="S29" i="3" s="1"/>
  <c r="J29" i="3"/>
  <c r="E22" i="2" s="1"/>
  <c r="J22" i="3"/>
  <c r="E15" i="2" s="1"/>
  <c r="J18" i="3"/>
  <c r="E11" i="2" s="1"/>
  <c r="J30" i="3"/>
  <c r="E23" i="2" s="1"/>
  <c r="EQ34" i="3"/>
  <c r="EH34" i="3" a="1"/>
  <c r="EH34" i="3" s="1"/>
  <c r="DS34" i="3" a="1"/>
  <c r="DS34" i="3" s="1"/>
  <c r="FA34" i="3"/>
  <c r="AJ34" i="3"/>
  <c r="DK34" i="3" a="1"/>
  <c r="DK34" i="3" s="1"/>
  <c r="EA34" i="3" a="1"/>
  <c r="EA34" i="3" s="1"/>
  <c r="FG34" i="3"/>
  <c r="AM34" i="3"/>
  <c r="EJ34" i="3"/>
  <c r="AK34" i="3"/>
  <c r="DX34" i="3" a="1"/>
  <c r="DX34" i="3" s="1"/>
  <c r="EG34" i="3" a="1"/>
  <c r="EG34" i="3" s="1"/>
  <c r="DY34" i="3" a="1"/>
  <c r="DY34" i="3" s="1"/>
  <c r="EL34" i="3"/>
  <c r="EC34" i="3" a="1"/>
  <c r="EC34" i="3" s="1"/>
  <c r="EM34" i="3"/>
  <c r="AF34" i="3"/>
  <c r="EO34" i="3"/>
  <c r="AE34" i="3"/>
  <c r="EF34" i="3" a="1"/>
  <c r="EF34" i="3" s="1"/>
  <c r="DN34" i="3" a="1"/>
  <c r="DN34" i="3" s="1"/>
  <c r="EX34" i="3"/>
  <c r="AH34" i="3"/>
  <c r="M34" i="3"/>
  <c r="FC34" i="3"/>
  <c r="DP34" i="3" a="1"/>
  <c r="DP34" i="3" s="1"/>
  <c r="FE34" i="3"/>
  <c r="DW34" i="3" a="1"/>
  <c r="DW34" i="3" s="1"/>
  <c r="EW34" i="3"/>
  <c r="DU34" i="3" a="1"/>
  <c r="DU34" i="3" s="1"/>
  <c r="ET34" i="3"/>
  <c r="AG34" i="3"/>
  <c r="AI34" i="3"/>
  <c r="DQ34" i="3" a="1"/>
  <c r="DQ34" i="3" s="1"/>
  <c r="EV34" i="3"/>
  <c r="N34" i="3"/>
  <c r="EY34" i="3"/>
  <c r="DL34" i="3" a="1"/>
  <c r="DL34" i="3" s="1"/>
  <c r="DO34" i="3" a="1"/>
  <c r="DO34" i="3" s="1"/>
  <c r="EK34" i="3"/>
  <c r="DV34" i="3" a="1"/>
  <c r="DV34" i="3" s="1"/>
  <c r="EN34" i="3"/>
  <c r="ED34" i="3" a="1"/>
  <c r="ED34" i="3" s="1"/>
  <c r="DT34" i="3" a="1"/>
  <c r="DT34" i="3" s="1"/>
  <c r="FH34" i="3"/>
  <c r="DZ34" i="3" a="1"/>
  <c r="DZ34" i="3" s="1"/>
  <c r="ER34" i="3"/>
  <c r="FB34" i="3"/>
  <c r="ES34" i="3"/>
  <c r="DR34" i="3" a="1"/>
  <c r="DR34" i="3" s="1"/>
  <c r="EZ34" i="3"/>
  <c r="EI34" i="3" a="1"/>
  <c r="EI34" i="3" s="1"/>
  <c r="EP34" i="3"/>
  <c r="EE34" i="3" a="1"/>
  <c r="EE34" i="3" s="1"/>
  <c r="EU34" i="3"/>
  <c r="FD34" i="3"/>
  <c r="DM34" i="3" a="1"/>
  <c r="DM34" i="3" s="1"/>
  <c r="FF34" i="3"/>
  <c r="AL34" i="3"/>
  <c r="EB34" i="3" a="1"/>
  <c r="EB34" i="3" s="1"/>
  <c r="FE20" i="3"/>
  <c r="DN20" i="3" a="1"/>
  <c r="DN20" i="3" s="1"/>
  <c r="EM20" i="3"/>
  <c r="EE20" i="3" a="1"/>
  <c r="EE20" i="3" s="1"/>
  <c r="ES20" i="3"/>
  <c r="AI20" i="3"/>
  <c r="EK20" i="3"/>
  <c r="AF20" i="3"/>
  <c r="ED20" i="3" a="1"/>
  <c r="ED20" i="3" s="1"/>
  <c r="EX20" i="3"/>
  <c r="AM20" i="3"/>
  <c r="EY20" i="3"/>
  <c r="EZ20" i="3"/>
  <c r="EP20" i="3"/>
  <c r="EH20" i="3" a="1"/>
  <c r="EH20" i="3" s="1"/>
  <c r="DR20" i="3" a="1"/>
  <c r="DR20" i="3" s="1"/>
  <c r="FC20" i="3"/>
  <c r="DO20" i="3" a="1"/>
  <c r="DO20" i="3" s="1"/>
  <c r="FD20" i="3"/>
  <c r="EV20" i="3"/>
  <c r="DL20" i="3" a="1"/>
  <c r="DL20" i="3" s="1"/>
  <c r="DU20" i="3" a="1"/>
  <c r="DU20" i="3" s="1"/>
  <c r="FA20" i="3"/>
  <c r="N20" i="3"/>
  <c r="EL20" i="3"/>
  <c r="DS20" i="3" a="1"/>
  <c r="DS20" i="3" s="1"/>
  <c r="EC20" i="3" a="1"/>
  <c r="EC20" i="3" s="1"/>
  <c r="EW20" i="3"/>
  <c r="DM20" i="3" a="1"/>
  <c r="DM20" i="3" s="1"/>
  <c r="FG20" i="3"/>
  <c r="DQ20" i="3" a="1"/>
  <c r="DQ20" i="3" s="1"/>
  <c r="DY20" i="3" a="1"/>
  <c r="DY20" i="3" s="1"/>
  <c r="DZ20" i="3" a="1"/>
  <c r="DZ20" i="3" s="1"/>
  <c r="DV20" i="3" a="1"/>
  <c r="DV20" i="3" s="1"/>
  <c r="EB20" i="3" a="1"/>
  <c r="EB20" i="3" s="1"/>
  <c r="AG20" i="3"/>
  <c r="DT20" i="3" a="1"/>
  <c r="DT20" i="3" s="1"/>
  <c r="AL20" i="3"/>
  <c r="M20" i="3"/>
  <c r="EA20" i="3" a="1"/>
  <c r="EA20" i="3" s="1"/>
  <c r="EN20" i="3"/>
  <c r="EJ20" i="3"/>
  <c r="DW20" i="3" a="1"/>
  <c r="DW20" i="3" s="1"/>
  <c r="AH20" i="3"/>
  <c r="EQ20" i="3"/>
  <c r="DX20" i="3" a="1"/>
  <c r="DX20" i="3" s="1"/>
  <c r="DK20" i="3" a="1"/>
  <c r="DK20" i="3" s="1"/>
  <c r="AE20" i="3"/>
  <c r="ET20" i="3"/>
  <c r="AJ20" i="3"/>
  <c r="EG20" i="3" a="1"/>
  <c r="EG20" i="3" s="1"/>
  <c r="ER20" i="3"/>
  <c r="FB20" i="3"/>
  <c r="EI20" i="3" a="1"/>
  <c r="EI20" i="3" s="1"/>
  <c r="DP20" i="3" a="1"/>
  <c r="DP20" i="3" s="1"/>
  <c r="EO20" i="3"/>
  <c r="FH20" i="3"/>
  <c r="EU20" i="3"/>
  <c r="AK20" i="3"/>
  <c r="EF20" i="3" a="1"/>
  <c r="EF20" i="3" s="1"/>
  <c r="FF20" i="3"/>
  <c r="FC30" i="3"/>
  <c r="AH30" i="3"/>
  <c r="FD30" i="3"/>
  <c r="EE30" i="3" a="1"/>
  <c r="EE30" i="3" s="1"/>
  <c r="EN30" i="3"/>
  <c r="DX30" i="3" a="1"/>
  <c r="DX30" i="3" s="1"/>
  <c r="ES30" i="3"/>
  <c r="EC30" i="3" a="1"/>
  <c r="EC30" i="3" s="1"/>
  <c r="DQ30" i="3" a="1"/>
  <c r="DQ30" i="3" s="1"/>
  <c r="EW30" i="3"/>
  <c r="AE30" i="3"/>
  <c r="EG30" i="3" a="1"/>
  <c r="EG30" i="3" s="1"/>
  <c r="EM30" i="3"/>
  <c r="N30" i="3"/>
  <c r="FG30" i="3"/>
  <c r="DM30" i="3" a="1"/>
  <c r="DM30" i="3" s="1"/>
  <c r="DY30" i="3" a="1"/>
  <c r="DY30" i="3" s="1"/>
  <c r="ET30" i="3"/>
  <c r="AF30" i="3"/>
  <c r="FF30" i="3"/>
  <c r="DS30" i="3" a="1"/>
  <c r="DS30" i="3" s="1"/>
  <c r="DU30" i="3" a="1"/>
  <c r="DU30" i="3" s="1"/>
  <c r="EP30" i="3"/>
  <c r="AL30" i="3"/>
  <c r="ED30" i="3" a="1"/>
  <c r="ED30" i="3" s="1"/>
  <c r="EZ30" i="3"/>
  <c r="AJ30" i="3"/>
  <c r="FA30" i="3"/>
  <c r="DV30" i="3" a="1"/>
  <c r="DV30" i="3" s="1"/>
  <c r="EI30" i="3" a="1"/>
  <c r="EI30" i="3" s="1"/>
  <c r="EK30" i="3"/>
  <c r="EX30" i="3"/>
  <c r="FH30" i="3"/>
  <c r="DK30" i="3" a="1"/>
  <c r="DK30" i="3" s="1"/>
  <c r="DR30" i="3" a="1"/>
  <c r="DR30" i="3" s="1"/>
  <c r="FB30" i="3"/>
  <c r="EL30" i="3"/>
  <c r="FE30" i="3"/>
  <c r="DN30" i="3" a="1"/>
  <c r="DN30" i="3" s="1"/>
  <c r="DZ30" i="3" a="1"/>
  <c r="DZ30" i="3" s="1"/>
  <c r="EU30" i="3"/>
  <c r="EV30" i="3"/>
  <c r="EF30" i="3" a="1"/>
  <c r="EF30" i="3" s="1"/>
  <c r="EO30" i="3"/>
  <c r="DL30" i="3" a="1"/>
  <c r="DL30" i="3" s="1"/>
  <c r="DO30" i="3" a="1"/>
  <c r="DO30" i="3" s="1"/>
  <c r="M30" i="3"/>
  <c r="EA30" i="3" a="1"/>
  <c r="EA30" i="3" s="1"/>
  <c r="AK30" i="3"/>
  <c r="EH30" i="3" a="1"/>
  <c r="EH30" i="3" s="1"/>
  <c r="AI30" i="3"/>
  <c r="DW30" i="3" a="1"/>
  <c r="DW30" i="3" s="1"/>
  <c r="EB30" i="3" a="1"/>
  <c r="EB30" i="3" s="1"/>
  <c r="AM30" i="3"/>
  <c r="AG30" i="3"/>
  <c r="EY30" i="3"/>
  <c r="EJ30" i="3"/>
  <c r="DP30" i="3" a="1"/>
  <c r="DP30" i="3" s="1"/>
  <c r="EQ30" i="3"/>
  <c r="ER30" i="3"/>
  <c r="DT30" i="3" a="1"/>
  <c r="DT30" i="3" s="1"/>
  <c r="EZ22" i="3"/>
  <c r="EO22" i="3"/>
  <c r="DL22" i="3" a="1"/>
  <c r="DL22" i="3" s="1"/>
  <c r="ED22" i="3" a="1"/>
  <c r="ED22" i="3" s="1"/>
  <c r="EK22" i="3"/>
  <c r="EP22" i="3"/>
  <c r="AG22" i="3"/>
  <c r="FE22" i="3"/>
  <c r="ER22" i="3"/>
  <c r="AJ22" i="3"/>
  <c r="DZ22" i="3" a="1"/>
  <c r="DZ22" i="3" s="1"/>
  <c r="DS22" i="3" a="1"/>
  <c r="DS22" i="3" s="1"/>
  <c r="FA22" i="3"/>
  <c r="DR22" i="3" a="1"/>
  <c r="DR22" i="3" s="1"/>
  <c r="EM22" i="3"/>
  <c r="AF22" i="3"/>
  <c r="EC22" i="3" a="1"/>
  <c r="EC22" i="3" s="1"/>
  <c r="FG22" i="3"/>
  <c r="AE22" i="3"/>
  <c r="ET22" i="3"/>
  <c r="DY22" i="3" a="1"/>
  <c r="DY22" i="3" s="1"/>
  <c r="DT22" i="3" a="1"/>
  <c r="DT22" i="3" s="1"/>
  <c r="DM22" i="3" a="1"/>
  <c r="DM22" i="3" s="1"/>
  <c r="FF22" i="3"/>
  <c r="DQ22" i="3" a="1"/>
  <c r="DQ22" i="3" s="1"/>
  <c r="EV22" i="3"/>
  <c r="AM22" i="3"/>
  <c r="DK22" i="3" a="1"/>
  <c r="DK22" i="3" s="1"/>
  <c r="EN22" i="3"/>
  <c r="AK22" i="3"/>
  <c r="FH22" i="3"/>
  <c r="EI22" i="3" a="1"/>
  <c r="EI22" i="3" s="1"/>
  <c r="EQ22" i="3"/>
  <c r="N22" i="3"/>
  <c r="EA22" i="3" a="1"/>
  <c r="EA22" i="3" s="1"/>
  <c r="FB22" i="3"/>
  <c r="M22" i="3"/>
  <c r="EJ22" i="3"/>
  <c r="FC22" i="3"/>
  <c r="AH22" i="3"/>
  <c r="EF22" i="3" a="1"/>
  <c r="EF22" i="3" s="1"/>
  <c r="DU22" i="3" a="1"/>
  <c r="DU22" i="3" s="1"/>
  <c r="FD22" i="3"/>
  <c r="AL22" i="3"/>
  <c r="DO22" i="3" a="1"/>
  <c r="DO22" i="3" s="1"/>
  <c r="EW22" i="3"/>
  <c r="DW22" i="3" a="1"/>
  <c r="DW22" i="3" s="1"/>
  <c r="EX22" i="3"/>
  <c r="EL22" i="3"/>
  <c r="AI22" i="3"/>
  <c r="EE22" i="3" a="1"/>
  <c r="EE22" i="3" s="1"/>
  <c r="DP22" i="3" a="1"/>
  <c r="DP22" i="3" s="1"/>
  <c r="EH22" i="3" a="1"/>
  <c r="EH22" i="3" s="1"/>
  <c r="EY22" i="3"/>
  <c r="EU22" i="3"/>
  <c r="EB22" i="3" a="1"/>
  <c r="EB22" i="3" s="1"/>
  <c r="EG22" i="3" a="1"/>
  <c r="EG22" i="3" s="1"/>
  <c r="ES22" i="3"/>
  <c r="DX22" i="3" a="1"/>
  <c r="DX22" i="3" s="1"/>
  <c r="DV22" i="3" a="1"/>
  <c r="DV22" i="3" s="1"/>
  <c r="DN22" i="3" a="1"/>
  <c r="DN22" i="3" s="1"/>
  <c r="EN32" i="3"/>
  <c r="EW32" i="3"/>
  <c r="FA32" i="3"/>
  <c r="EM32" i="3"/>
  <c r="EY32" i="3"/>
  <c r="AE32" i="3"/>
  <c r="FG32" i="3"/>
  <c r="DY32" i="3" a="1"/>
  <c r="DY32" i="3" s="1"/>
  <c r="DU32" i="3" a="1"/>
  <c r="DU32" i="3" s="1"/>
  <c r="FH32" i="3"/>
  <c r="DV32" i="3" a="1"/>
  <c r="DV32" i="3" s="1"/>
  <c r="EF32" i="3" a="1"/>
  <c r="EF32" i="3" s="1"/>
  <c r="FB32" i="3"/>
  <c r="EA32" i="3" a="1"/>
  <c r="EA32" i="3" s="1"/>
  <c r="EP32" i="3"/>
  <c r="DZ32" i="3" a="1"/>
  <c r="DZ32" i="3" s="1"/>
  <c r="EX32" i="3"/>
  <c r="AG32" i="3"/>
  <c r="EG32" i="3" a="1"/>
  <c r="EG32" i="3" s="1"/>
  <c r="DL32" i="3" a="1"/>
  <c r="DL32" i="3" s="1"/>
  <c r="FE32" i="3"/>
  <c r="AI32" i="3"/>
  <c r="DM32" i="3" a="1"/>
  <c r="DM32" i="3" s="1"/>
  <c r="ES32" i="3"/>
  <c r="AH32" i="3"/>
  <c r="DW32" i="3" a="1"/>
  <c r="DW32" i="3" s="1"/>
  <c r="EJ32" i="3"/>
  <c r="DK32" i="3" a="1"/>
  <c r="DK32" i="3" s="1"/>
  <c r="EC32" i="3" a="1"/>
  <c r="EC32" i="3" s="1"/>
  <c r="ET32" i="3"/>
  <c r="EU32" i="3"/>
  <c r="EE32" i="3" a="1"/>
  <c r="EE32" i="3" s="1"/>
  <c r="DP32" i="3" a="1"/>
  <c r="DP32" i="3" s="1"/>
  <c r="EL32" i="3"/>
  <c r="EQ32" i="3"/>
  <c r="EV32" i="3"/>
  <c r="AL32" i="3"/>
  <c r="EB32" i="3" a="1"/>
  <c r="EB32" i="3" s="1"/>
  <c r="AK32" i="3"/>
  <c r="FD32" i="3"/>
  <c r="AF32" i="3"/>
  <c r="DN32" i="3" a="1"/>
  <c r="DN32" i="3" s="1"/>
  <c r="ER32" i="3"/>
  <c r="DO32" i="3" a="1"/>
  <c r="DO32" i="3" s="1"/>
  <c r="FC32" i="3"/>
  <c r="EO32" i="3"/>
  <c r="DT32" i="3" a="1"/>
  <c r="DT32" i="3" s="1"/>
  <c r="EK32" i="3"/>
  <c r="DQ32" i="3" a="1"/>
  <c r="DQ32" i="3" s="1"/>
  <c r="AJ32" i="3"/>
  <c r="EZ32" i="3"/>
  <c r="EH32" i="3" a="1"/>
  <c r="EH32" i="3" s="1"/>
  <c r="DS32" i="3" a="1"/>
  <c r="DS32" i="3" s="1"/>
  <c r="FF32" i="3"/>
  <c r="AM32" i="3"/>
  <c r="DR32" i="3" a="1"/>
  <c r="DR32" i="3" s="1"/>
  <c r="N32" i="3"/>
  <c r="M32" i="3"/>
  <c r="EI32" i="3" a="1"/>
  <c r="EI32" i="3" s="1"/>
  <c r="ED32" i="3" a="1"/>
  <c r="ED32" i="3" s="1"/>
  <c r="DX32" i="3" a="1"/>
  <c r="DX32" i="3" s="1"/>
  <c r="EK28" i="3"/>
  <c r="FA28" i="3"/>
  <c r="EL28" i="3"/>
  <c r="EJ28" i="3"/>
  <c r="EN28" i="3"/>
  <c r="FE28" i="3"/>
  <c r="FC28" i="3"/>
  <c r="EW28" i="3"/>
  <c r="AM28" i="3"/>
  <c r="EZ28" i="3"/>
  <c r="AL28" i="3"/>
  <c r="EI28" i="3" a="1"/>
  <c r="EI28" i="3" s="1"/>
  <c r="EY28" i="3"/>
  <c r="EU28" i="3"/>
  <c r="FD28" i="3"/>
  <c r="EB28" i="3" a="1"/>
  <c r="EB28" i="3" s="1"/>
  <c r="EE28" i="3" a="1"/>
  <c r="EE28" i="3" s="1"/>
  <c r="FF28" i="3"/>
  <c r="FG28" i="3"/>
  <c r="ES28" i="3"/>
  <c r="DL28" i="3" a="1"/>
  <c r="DL28" i="3" s="1"/>
  <c r="DQ28" i="3" a="1"/>
  <c r="DQ28" i="3" s="1"/>
  <c r="DU28" i="3" a="1"/>
  <c r="DU28" i="3" s="1"/>
  <c r="ED28" i="3" a="1"/>
  <c r="ED28" i="3" s="1"/>
  <c r="DS28" i="3" a="1"/>
  <c r="DS28" i="3" s="1"/>
  <c r="DP28" i="3" a="1"/>
  <c r="DP28" i="3" s="1"/>
  <c r="DX28" i="3" a="1"/>
  <c r="DX28" i="3" s="1"/>
  <c r="DO28" i="3" a="1"/>
  <c r="DO28" i="3" s="1"/>
  <c r="EO28" i="3"/>
  <c r="EH28" i="3" a="1"/>
  <c r="EH28" i="3" s="1"/>
  <c r="DM28" i="3" a="1"/>
  <c r="DM28" i="3" s="1"/>
  <c r="EM28" i="3"/>
  <c r="DZ28" i="3" a="1"/>
  <c r="DZ28" i="3" s="1"/>
  <c r="EC28" i="3" a="1"/>
  <c r="EC28" i="3" s="1"/>
  <c r="ET28" i="3"/>
  <c r="AE28" i="3"/>
  <c r="AG28" i="3"/>
  <c r="EG28" i="3" a="1"/>
  <c r="EG28" i="3" s="1"/>
  <c r="AJ28" i="3"/>
  <c r="AI28" i="3"/>
  <c r="AK28" i="3"/>
  <c r="EP28" i="3"/>
  <c r="EX28" i="3"/>
  <c r="DV28" i="3" a="1"/>
  <c r="DV28" i="3" s="1"/>
  <c r="FB28" i="3"/>
  <c r="AH28" i="3"/>
  <c r="DK28" i="3" a="1"/>
  <c r="DK28" i="3" s="1"/>
  <c r="DN28" i="3" a="1"/>
  <c r="DN28" i="3" s="1"/>
  <c r="EQ28" i="3"/>
  <c r="N28" i="3"/>
  <c r="EF28" i="3" a="1"/>
  <c r="EF28" i="3" s="1"/>
  <c r="EA28" i="3" a="1"/>
  <c r="EA28" i="3" s="1"/>
  <c r="ER28" i="3"/>
  <c r="DT28" i="3" a="1"/>
  <c r="DT28" i="3" s="1"/>
  <c r="AF28" i="3"/>
  <c r="FH28" i="3"/>
  <c r="DY28" i="3" a="1"/>
  <c r="DY28" i="3" s="1"/>
  <c r="EV28" i="3"/>
  <c r="DR28" i="3" a="1"/>
  <c r="DR28" i="3" s="1"/>
  <c r="M28" i="3"/>
  <c r="DW28" i="3" a="1"/>
  <c r="DW28" i="3" s="1"/>
  <c r="EO29" i="3"/>
  <c r="EV29" i="3"/>
  <c r="DL29" i="3" a="1"/>
  <c r="DL29" i="3" s="1"/>
  <c r="EI29" i="3" a="1"/>
  <c r="EI29" i="3" s="1"/>
  <c r="DU29" i="3" a="1"/>
  <c r="DU29" i="3" s="1"/>
  <c r="EN29" i="3"/>
  <c r="EA29" i="3" a="1"/>
  <c r="EA29" i="3" s="1"/>
  <c r="EU29" i="3"/>
  <c r="ET29" i="3"/>
  <c r="AL29" i="3"/>
  <c r="EX29" i="3"/>
  <c r="AK29" i="3"/>
  <c r="ED29" i="3" a="1"/>
  <c r="ED29" i="3" s="1"/>
  <c r="FB29" i="3"/>
  <c r="AE29" i="3"/>
  <c r="FE29" i="3"/>
  <c r="EB29" i="3" a="1"/>
  <c r="EB29" i="3" s="1"/>
  <c r="AF29" i="3"/>
  <c r="EF29" i="3" a="1"/>
  <c r="EF29" i="3" s="1"/>
  <c r="DW29" i="3" a="1"/>
  <c r="DW29" i="3" s="1"/>
  <c r="AJ29" i="3"/>
  <c r="DO29" i="3" a="1"/>
  <c r="DO29" i="3" s="1"/>
  <c r="EJ29" i="3"/>
  <c r="AI29" i="3"/>
  <c r="EE29" i="3" a="1"/>
  <c r="EE29" i="3" s="1"/>
  <c r="ER29" i="3"/>
  <c r="DS29" i="3" a="1"/>
  <c r="DS29" i="3" s="1"/>
  <c r="EW29" i="3"/>
  <c r="DZ29" i="3" a="1"/>
  <c r="DZ29" i="3" s="1"/>
  <c r="FC29" i="3"/>
  <c r="DK29" i="3" a="1"/>
  <c r="DK29" i="3" s="1"/>
  <c r="DP29" i="3" a="1"/>
  <c r="DP29" i="3" s="1"/>
  <c r="FH29" i="3"/>
  <c r="EQ29" i="3"/>
  <c r="DX29" i="3" a="1"/>
  <c r="DX29" i="3" s="1"/>
  <c r="ES29" i="3"/>
  <c r="DT29" i="3" a="1"/>
  <c r="DT29" i="3" s="1"/>
  <c r="EP29" i="3"/>
  <c r="EZ29" i="3"/>
  <c r="FA29" i="3"/>
  <c r="DY29" i="3" a="1"/>
  <c r="DY29" i="3" s="1"/>
  <c r="EM29" i="3"/>
  <c r="EL29" i="3"/>
  <c r="EH29" i="3" a="1"/>
  <c r="EH29" i="3" s="1"/>
  <c r="DN29" i="3" a="1"/>
  <c r="DN29" i="3" s="1"/>
  <c r="FG29" i="3"/>
  <c r="DM29" i="3" a="1"/>
  <c r="DM29" i="3" s="1"/>
  <c r="FF29" i="3"/>
  <c r="EG29" i="3" a="1"/>
  <c r="EG29" i="3" s="1"/>
  <c r="EY29" i="3"/>
  <c r="M29" i="3"/>
  <c r="DR29" i="3" a="1"/>
  <c r="DR29" i="3" s="1"/>
  <c r="EK29" i="3"/>
  <c r="EC29" i="3" a="1"/>
  <c r="EC29" i="3" s="1"/>
  <c r="AG29" i="3"/>
  <c r="AM29" i="3"/>
  <c r="FD29" i="3"/>
  <c r="DQ29" i="3" a="1"/>
  <c r="DQ29" i="3" s="1"/>
  <c r="AH29" i="3"/>
  <c r="N29" i="3"/>
  <c r="DV29" i="3" a="1"/>
  <c r="DV29" i="3" s="1"/>
  <c r="EX26" i="3"/>
  <c r="AK26" i="3"/>
  <c r="DK26" i="3" a="1"/>
  <c r="DK26" i="3" s="1"/>
  <c r="FB26" i="3"/>
  <c r="FE26" i="3"/>
  <c r="DN26" i="3" a="1"/>
  <c r="DN26" i="3" s="1"/>
  <c r="DV26" i="3" a="1"/>
  <c r="DV26" i="3" s="1"/>
  <c r="ED26" i="3" a="1"/>
  <c r="ED26" i="3" s="1"/>
  <c r="EW26" i="3"/>
  <c r="AH26" i="3"/>
  <c r="EI26" i="3" a="1"/>
  <c r="EI26" i="3" s="1"/>
  <c r="FH26" i="3"/>
  <c r="DZ26" i="3" a="1"/>
  <c r="DZ26" i="3" s="1"/>
  <c r="EC26" i="3" a="1"/>
  <c r="EC26" i="3" s="1"/>
  <c r="DT26" i="3" a="1"/>
  <c r="DT26" i="3" s="1"/>
  <c r="ES26" i="3"/>
  <c r="EG26" i="3" a="1"/>
  <c r="EG26" i="3" s="1"/>
  <c r="EO26" i="3"/>
  <c r="EH26" i="3" a="1"/>
  <c r="EH26" i="3" s="1"/>
  <c r="ET26" i="3"/>
  <c r="AJ26" i="3"/>
  <c r="DP26" i="3" a="1"/>
  <c r="DP26" i="3" s="1"/>
  <c r="EP26" i="3"/>
  <c r="AE26" i="3"/>
  <c r="DM26" i="3" a="1"/>
  <c r="DM26" i="3" s="1"/>
  <c r="DR26" i="3" a="1"/>
  <c r="DR26" i="3" s="1"/>
  <c r="EM26" i="3"/>
  <c r="AI26" i="3"/>
  <c r="FG26" i="3"/>
  <c r="N26" i="3"/>
  <c r="DQ26" i="3" a="1"/>
  <c r="DQ26" i="3" s="1"/>
  <c r="ER26" i="3"/>
  <c r="AG26" i="3"/>
  <c r="EQ26" i="3"/>
  <c r="DL26" i="3" a="1"/>
  <c r="DL26" i="3" s="1"/>
  <c r="EZ26" i="3"/>
  <c r="FD26" i="3"/>
  <c r="EL26" i="3"/>
  <c r="EK26" i="3"/>
  <c r="M26" i="3"/>
  <c r="EB26" i="3" a="1"/>
  <c r="EB26" i="3" s="1"/>
  <c r="AF26" i="3"/>
  <c r="EJ26" i="3"/>
  <c r="EF26" i="3" a="1"/>
  <c r="EF26" i="3" s="1"/>
  <c r="DX26" i="3" a="1"/>
  <c r="DX26" i="3" s="1"/>
  <c r="EN26" i="3"/>
  <c r="EE26" i="3" a="1"/>
  <c r="EE26" i="3" s="1"/>
  <c r="AM26" i="3"/>
  <c r="FA26" i="3"/>
  <c r="DO26" i="3" a="1"/>
  <c r="DO26" i="3" s="1"/>
  <c r="AL26" i="3"/>
  <c r="EA26" i="3" a="1"/>
  <c r="EA26" i="3" s="1"/>
  <c r="EY26" i="3"/>
  <c r="DY26" i="3" a="1"/>
  <c r="DY26" i="3" s="1"/>
  <c r="EV26" i="3"/>
  <c r="FF26" i="3"/>
  <c r="DU26" i="3" a="1"/>
  <c r="DU26" i="3" s="1"/>
  <c r="FC26" i="3"/>
  <c r="DS26" i="3" a="1"/>
  <c r="DS26" i="3" s="1"/>
  <c r="EU26" i="3"/>
  <c r="DW26" i="3" a="1"/>
  <c r="DW26" i="3" s="1"/>
  <c r="Q24" i="3"/>
  <c r="R24" i="3" s="1"/>
  <c r="S24" i="3" s="1"/>
  <c r="J27" i="3"/>
  <c r="E20" i="2" s="1"/>
  <c r="Q32" i="3"/>
  <c r="R32" i="3" s="1"/>
  <c r="S32" i="3" s="1"/>
  <c r="J31" i="3"/>
  <c r="E24" i="2" s="1"/>
  <c r="FC27" i="3"/>
  <c r="AF27" i="3"/>
  <c r="FG27" i="3"/>
  <c r="N27" i="3"/>
  <c r="ER27" i="3"/>
  <c r="AG27" i="3"/>
  <c r="EY27" i="3"/>
  <c r="EJ27" i="3"/>
  <c r="AK27" i="3"/>
  <c r="FD27" i="3"/>
  <c r="EK27" i="3"/>
  <c r="AL27" i="3"/>
  <c r="EU27" i="3"/>
  <c r="ET27" i="3"/>
  <c r="EI27" i="3" a="1"/>
  <c r="EI27" i="3" s="1"/>
  <c r="DY27" i="3" a="1"/>
  <c r="DY27" i="3" s="1"/>
  <c r="DT27" i="3" a="1"/>
  <c r="DT27" i="3" s="1"/>
  <c r="FA27" i="3"/>
  <c r="DK27" i="3" a="1"/>
  <c r="DK27" i="3" s="1"/>
  <c r="FF27" i="3"/>
  <c r="EM27" i="3"/>
  <c r="EA27" i="3" a="1"/>
  <c r="EA27" i="3" s="1"/>
  <c r="ED27" i="3" a="1"/>
  <c r="ED27" i="3" s="1"/>
  <c r="EV27" i="3"/>
  <c r="DW27" i="3" a="1"/>
  <c r="DW27" i="3" s="1"/>
  <c r="EP27" i="3"/>
  <c r="AI27" i="3"/>
  <c r="DM27" i="3" a="1"/>
  <c r="DM27" i="3" s="1"/>
  <c r="DZ27" i="3" a="1"/>
  <c r="DZ27" i="3" s="1"/>
  <c r="EW27" i="3"/>
  <c r="DN27" i="3" a="1"/>
  <c r="DN27" i="3" s="1"/>
  <c r="EN27" i="3"/>
  <c r="DO27" i="3" a="1"/>
  <c r="DO27" i="3" s="1"/>
  <c r="EE27" i="3" a="1"/>
  <c r="EE27" i="3" s="1"/>
  <c r="DQ27" i="3" a="1"/>
  <c r="DQ27" i="3" s="1"/>
  <c r="DS27" i="3" a="1"/>
  <c r="DS27" i="3" s="1"/>
  <c r="EF27" i="3" a="1"/>
  <c r="EF27" i="3" s="1"/>
  <c r="EZ27" i="3"/>
  <c r="FB27" i="3"/>
  <c r="DX27" i="3" a="1"/>
  <c r="DX27" i="3" s="1"/>
  <c r="DV27" i="3" a="1"/>
  <c r="DV27" i="3" s="1"/>
  <c r="ES27" i="3"/>
  <c r="DP27" i="3" a="1"/>
  <c r="DP27" i="3" s="1"/>
  <c r="DL27" i="3" a="1"/>
  <c r="DL27" i="3" s="1"/>
  <c r="EH27" i="3" a="1"/>
  <c r="EH27" i="3" s="1"/>
  <c r="DR27" i="3" a="1"/>
  <c r="DR27" i="3" s="1"/>
  <c r="EX27" i="3"/>
  <c r="FH27" i="3"/>
  <c r="DU27" i="3" a="1"/>
  <c r="DU27" i="3" s="1"/>
  <c r="EQ27" i="3"/>
  <c r="AH27" i="3"/>
  <c r="AE27" i="3"/>
  <c r="AJ27" i="3"/>
  <c r="EC27" i="3" a="1"/>
  <c r="EC27" i="3" s="1"/>
  <c r="EB27" i="3" a="1"/>
  <c r="EB27" i="3" s="1"/>
  <c r="FE27" i="3"/>
  <c r="EG27" i="3" a="1"/>
  <c r="EG27" i="3" s="1"/>
  <c r="AM27" i="3"/>
  <c r="EL27" i="3"/>
  <c r="M27" i="3"/>
  <c r="EO27" i="3"/>
  <c r="J24" i="3"/>
  <c r="E17" i="2" s="1"/>
  <c r="EX33" i="3"/>
  <c r="FA33" i="3"/>
  <c r="FC33" i="3"/>
  <c r="EK33" i="3"/>
  <c r="ET33" i="3"/>
  <c r="AG33" i="3"/>
  <c r="ES33" i="3"/>
  <c r="AK33" i="3"/>
  <c r="EY33" i="3"/>
  <c r="EW33" i="3"/>
  <c r="AL33" i="3"/>
  <c r="FE33" i="3"/>
  <c r="AE33" i="3"/>
  <c r="FD33" i="3"/>
  <c r="AI33" i="3"/>
  <c r="EV33" i="3"/>
  <c r="AF33" i="3"/>
  <c r="EU33" i="3"/>
  <c r="AM33" i="3"/>
  <c r="EZ33" i="3"/>
  <c r="AJ33" i="3"/>
  <c r="EQ33" i="3"/>
  <c r="ER33" i="3"/>
  <c r="EB33" i="3" a="1"/>
  <c r="EB33" i="3" s="1"/>
  <c r="EH33" i="3" a="1"/>
  <c r="EH33" i="3" s="1"/>
  <c r="DR33" i="3" a="1"/>
  <c r="DR33" i="3" s="1"/>
  <c r="DX33" i="3" a="1"/>
  <c r="DX33" i="3" s="1"/>
  <c r="FF33" i="3"/>
  <c r="DU33" i="3" a="1"/>
  <c r="DU33" i="3" s="1"/>
  <c r="EO33" i="3"/>
  <c r="M33" i="3"/>
  <c r="FB33" i="3"/>
  <c r="EI33" i="3" a="1"/>
  <c r="EI33" i="3" s="1"/>
  <c r="DT33" i="3" a="1"/>
  <c r="DT33" i="3" s="1"/>
  <c r="DW33" i="3" a="1"/>
  <c r="DW33" i="3" s="1"/>
  <c r="EM33" i="3"/>
  <c r="DK33" i="3" a="1"/>
  <c r="DK33" i="3" s="1"/>
  <c r="FG33" i="3"/>
  <c r="N33" i="3"/>
  <c r="EF33" i="3" a="1"/>
  <c r="EF33" i="3" s="1"/>
  <c r="EC33" i="3" a="1"/>
  <c r="EC33" i="3" s="1"/>
  <c r="DQ33" i="3" a="1"/>
  <c r="DQ33" i="3" s="1"/>
  <c r="EJ33" i="3"/>
  <c r="FH33" i="3"/>
  <c r="EL33" i="3"/>
  <c r="DO33" i="3" a="1"/>
  <c r="DO33" i="3" s="1"/>
  <c r="DV33" i="3" a="1"/>
  <c r="DV33" i="3" s="1"/>
  <c r="EP33" i="3"/>
  <c r="DL33" i="3" a="1"/>
  <c r="DL33" i="3" s="1"/>
  <c r="EN33" i="3"/>
  <c r="EE33" i="3" a="1"/>
  <c r="EE33" i="3" s="1"/>
  <c r="ED33" i="3" a="1"/>
  <c r="ED33" i="3" s="1"/>
  <c r="DY33" i="3" a="1"/>
  <c r="DY33" i="3" s="1"/>
  <c r="DN33" i="3" a="1"/>
  <c r="DN33" i="3" s="1"/>
  <c r="EA33" i="3" a="1"/>
  <c r="EA33" i="3" s="1"/>
  <c r="DP33" i="3" a="1"/>
  <c r="DP33" i="3" s="1"/>
  <c r="EG33" i="3" a="1"/>
  <c r="EG33" i="3" s="1"/>
  <c r="DS33" i="3" a="1"/>
  <c r="DS33" i="3" s="1"/>
  <c r="DM33" i="3" a="1"/>
  <c r="DM33" i="3" s="1"/>
  <c r="DZ33" i="3" a="1"/>
  <c r="DZ33" i="3" s="1"/>
  <c r="AH33" i="3"/>
  <c r="Q34" i="3"/>
  <c r="R34" i="3" s="1"/>
  <c r="S34" i="3" s="1"/>
  <c r="FD24" i="3"/>
  <c r="FG24" i="3"/>
  <c r="N24" i="3"/>
  <c r="EP24" i="3"/>
  <c r="FH24" i="3"/>
  <c r="AH24" i="3"/>
  <c r="FF24" i="3"/>
  <c r="EY24" i="3"/>
  <c r="ES24" i="3"/>
  <c r="EJ24" i="3"/>
  <c r="FE24" i="3"/>
  <c r="EL24" i="3"/>
  <c r="FB24" i="3"/>
  <c r="EH24" i="3" a="1"/>
  <c r="EH24" i="3" s="1"/>
  <c r="ED24" i="3" a="1"/>
  <c r="ED24" i="3" s="1"/>
  <c r="DO24" i="3" a="1"/>
  <c r="DO24" i="3" s="1"/>
  <c r="DN24" i="3" a="1"/>
  <c r="DN24" i="3" s="1"/>
  <c r="ET24" i="3"/>
  <c r="DU24" i="3" a="1"/>
  <c r="DU24" i="3" s="1"/>
  <c r="EF24" i="3" a="1"/>
  <c r="EF24" i="3" s="1"/>
  <c r="EZ24" i="3"/>
  <c r="DM24" i="3" a="1"/>
  <c r="DM24" i="3" s="1"/>
  <c r="DS24" i="3" a="1"/>
  <c r="DS24" i="3" s="1"/>
  <c r="FA24" i="3"/>
  <c r="EV24" i="3"/>
  <c r="EX24" i="3"/>
  <c r="DK24" i="3" a="1"/>
  <c r="DK24" i="3" s="1"/>
  <c r="M24" i="3"/>
  <c r="DY24" i="3" a="1"/>
  <c r="DY24" i="3" s="1"/>
  <c r="EG24" i="3" a="1"/>
  <c r="EG24" i="3" s="1"/>
  <c r="DL24" i="3" a="1"/>
  <c r="DL24" i="3" s="1"/>
  <c r="AE24" i="3"/>
  <c r="EA24" i="3" a="1"/>
  <c r="EA24" i="3" s="1"/>
  <c r="AF24" i="3"/>
  <c r="AJ24" i="3"/>
  <c r="DZ24" i="3" a="1"/>
  <c r="DZ24" i="3" s="1"/>
  <c r="DR24" i="3" a="1"/>
  <c r="DR24" i="3" s="1"/>
  <c r="AL24" i="3"/>
  <c r="EW24" i="3"/>
  <c r="DW24" i="3" a="1"/>
  <c r="DW24" i="3" s="1"/>
  <c r="EC24" i="3" a="1"/>
  <c r="EC24" i="3" s="1"/>
  <c r="DX24" i="3" a="1"/>
  <c r="DX24" i="3" s="1"/>
  <c r="EI24" i="3" a="1"/>
  <c r="EI24" i="3" s="1"/>
  <c r="DV24" i="3" a="1"/>
  <c r="DV24" i="3" s="1"/>
  <c r="EE24" i="3" a="1"/>
  <c r="EE24" i="3" s="1"/>
  <c r="DQ24" i="3" a="1"/>
  <c r="DQ24" i="3" s="1"/>
  <c r="EO24" i="3"/>
  <c r="ER24" i="3"/>
  <c r="EM24" i="3"/>
  <c r="EN24" i="3"/>
  <c r="FC24" i="3"/>
  <c r="AI24" i="3"/>
  <c r="AM24" i="3"/>
  <c r="EQ24" i="3"/>
  <c r="EK24" i="3"/>
  <c r="EB24" i="3" a="1"/>
  <c r="EB24" i="3" s="1"/>
  <c r="AG24" i="3"/>
  <c r="EU24" i="3"/>
  <c r="DT24" i="3" a="1"/>
  <c r="DT24" i="3" s="1"/>
  <c r="AK24" i="3"/>
  <c r="DP24" i="3" a="1"/>
  <c r="DP24" i="3" s="1"/>
  <c r="FH25" i="3"/>
  <c r="N25" i="3"/>
  <c r="DR25" i="3" a="1"/>
  <c r="DR25" i="3" s="1"/>
  <c r="EW25" i="3"/>
  <c r="DN25" i="3" a="1"/>
  <c r="DN25" i="3" s="1"/>
  <c r="DP25" i="3" a="1"/>
  <c r="DP25" i="3" s="1"/>
  <c r="FA25" i="3"/>
  <c r="AG25" i="3"/>
  <c r="DV25" i="3" a="1"/>
  <c r="DV25" i="3" s="1"/>
  <c r="ED25" i="3" a="1"/>
  <c r="ED25" i="3" s="1"/>
  <c r="FB25" i="3"/>
  <c r="EU25" i="3"/>
  <c r="DK25" i="3" a="1"/>
  <c r="DK25" i="3" s="1"/>
  <c r="DZ25" i="3" a="1"/>
  <c r="DZ25" i="3" s="1"/>
  <c r="DU25" i="3" a="1"/>
  <c r="DU25" i="3" s="1"/>
  <c r="EA25" i="3" a="1"/>
  <c r="EA25" i="3" s="1"/>
  <c r="DO25" i="3" a="1"/>
  <c r="DO25" i="3" s="1"/>
  <c r="EY25" i="3"/>
  <c r="AE25" i="3"/>
  <c r="EH25" i="3" a="1"/>
  <c r="EH25" i="3" s="1"/>
  <c r="EE25" i="3" a="1"/>
  <c r="EE25" i="3" s="1"/>
  <c r="ER25" i="3"/>
  <c r="AI25" i="3"/>
  <c r="DX25" i="3" a="1"/>
  <c r="DX25" i="3" s="1"/>
  <c r="ET25" i="3"/>
  <c r="AM25" i="3"/>
  <c r="EK25" i="3"/>
  <c r="AH25" i="3"/>
  <c r="DW25" i="3" a="1"/>
  <c r="DW25" i="3" s="1"/>
  <c r="EL25" i="3"/>
  <c r="FF25" i="3"/>
  <c r="EO25" i="3"/>
  <c r="EV25" i="3"/>
  <c r="DS25" i="3" a="1"/>
  <c r="DS25" i="3" s="1"/>
  <c r="ES25" i="3"/>
  <c r="M25" i="3"/>
  <c r="DT25" i="3" a="1"/>
  <c r="DT25" i="3" s="1"/>
  <c r="AL25" i="3"/>
  <c r="FE25" i="3"/>
  <c r="EX25" i="3"/>
  <c r="EM25" i="3"/>
  <c r="FG25" i="3"/>
  <c r="DM25" i="3" a="1"/>
  <c r="DM25" i="3" s="1"/>
  <c r="EG25" i="3" a="1"/>
  <c r="EG25" i="3" s="1"/>
  <c r="EJ25" i="3"/>
  <c r="EF25" i="3" a="1"/>
  <c r="EF25" i="3" s="1"/>
  <c r="FD25" i="3"/>
  <c r="EI25" i="3" a="1"/>
  <c r="EI25" i="3" s="1"/>
  <c r="EQ25" i="3"/>
  <c r="EZ25" i="3"/>
  <c r="AJ25" i="3"/>
  <c r="EC25" i="3" a="1"/>
  <c r="EC25" i="3" s="1"/>
  <c r="DQ25" i="3" a="1"/>
  <c r="DQ25" i="3" s="1"/>
  <c r="AK25" i="3"/>
  <c r="AF25" i="3"/>
  <c r="EB25" i="3" a="1"/>
  <c r="EB25" i="3" s="1"/>
  <c r="FC25" i="3"/>
  <c r="EN25" i="3"/>
  <c r="EP25" i="3"/>
  <c r="DY25" i="3" a="1"/>
  <c r="DY25" i="3" s="1"/>
  <c r="DL25" i="3" a="1"/>
  <c r="DL25" i="3" s="1"/>
  <c r="J32" i="3"/>
  <c r="E25" i="2" s="1"/>
  <c r="Q33" i="3"/>
  <c r="R33" i="3" s="1"/>
  <c r="S33" i="3" s="1"/>
  <c r="EV19" i="3"/>
  <c r="N19" i="3"/>
  <c r="DK19" i="3" a="1"/>
  <c r="DK19" i="3" s="1"/>
  <c r="EZ19" i="3"/>
  <c r="FE19" i="3"/>
  <c r="AG19" i="3"/>
  <c r="EI19" i="3" a="1"/>
  <c r="EI19" i="3" s="1"/>
  <c r="EW19" i="3"/>
  <c r="AI19" i="3"/>
  <c r="EA19" i="3" a="1"/>
  <c r="EA19" i="3" s="1"/>
  <c r="M19" i="3"/>
  <c r="EP19" i="3"/>
  <c r="DS19" i="3" a="1"/>
  <c r="DS19" i="3" s="1"/>
  <c r="ES19" i="3"/>
  <c r="EJ19" i="3"/>
  <c r="EL19" i="3"/>
  <c r="AH19" i="3"/>
  <c r="EE19" i="3" a="1"/>
  <c r="EE19" i="3" s="1"/>
  <c r="DY19" i="3" a="1"/>
  <c r="DY19" i="3" s="1"/>
  <c r="FF19" i="3"/>
  <c r="DW19" i="3" a="1"/>
  <c r="DW19" i="3" s="1"/>
  <c r="EM19" i="3"/>
  <c r="FH19" i="3"/>
  <c r="DX19" i="3" a="1"/>
  <c r="DX19" i="3" s="1"/>
  <c r="DN19" i="3" a="1"/>
  <c r="DN19" i="3" s="1"/>
  <c r="EO19" i="3"/>
  <c r="DO19" i="3" a="1"/>
  <c r="DO19" i="3" s="1"/>
  <c r="DV19" i="3" a="1"/>
  <c r="DV19" i="3" s="1"/>
  <c r="FB19" i="3"/>
  <c r="EN19" i="3"/>
  <c r="EH19" i="3" a="1"/>
  <c r="EH19" i="3" s="1"/>
  <c r="FD19" i="3"/>
  <c r="EB19" i="3" a="1"/>
  <c r="EB19" i="3" s="1"/>
  <c r="EK19" i="3"/>
  <c r="DR19" i="3" a="1"/>
  <c r="DR19" i="3" s="1"/>
  <c r="DZ19" i="3" a="1"/>
  <c r="DZ19" i="3" s="1"/>
  <c r="AF19" i="3"/>
  <c r="DQ19" i="3" a="1"/>
  <c r="DQ19" i="3" s="1"/>
  <c r="AJ19" i="3"/>
  <c r="AK19" i="3"/>
  <c r="ET19" i="3"/>
  <c r="AM19" i="3"/>
  <c r="EU19" i="3"/>
  <c r="EQ19" i="3"/>
  <c r="FG19" i="3"/>
  <c r="EX19" i="3"/>
  <c r="AL19" i="3"/>
  <c r="DU19" i="3" a="1"/>
  <c r="DU19" i="3" s="1"/>
  <c r="EY19" i="3"/>
  <c r="FC19" i="3"/>
  <c r="AE19" i="3"/>
  <c r="DT19" i="3" a="1"/>
  <c r="DT19" i="3" s="1"/>
  <c r="EC19" i="3" a="1"/>
  <c r="EC19" i="3" s="1"/>
  <c r="ED19" i="3" a="1"/>
  <c r="ED19" i="3" s="1"/>
  <c r="DM19" i="3" a="1"/>
  <c r="DM19" i="3" s="1"/>
  <c r="EG19" i="3" a="1"/>
  <c r="EG19" i="3" s="1"/>
  <c r="ER19" i="3"/>
  <c r="EF19" i="3" a="1"/>
  <c r="EF19" i="3" s="1"/>
  <c r="FA19" i="3"/>
  <c r="DL19" i="3" a="1"/>
  <c r="DL19" i="3" s="1"/>
  <c r="DP19" i="3" a="1"/>
  <c r="DP19" i="3" s="1"/>
  <c r="J23" i="3"/>
  <c r="E16" i="2" s="1"/>
  <c r="FF31" i="3"/>
  <c r="AE31" i="3"/>
  <c r="DK31" i="3" a="1"/>
  <c r="DK31" i="3" s="1"/>
  <c r="EM31" i="3"/>
  <c r="AJ31" i="3"/>
  <c r="DV31" i="3" a="1"/>
  <c r="DV31" i="3" s="1"/>
  <c r="FB31" i="3"/>
  <c r="AH31" i="3"/>
  <c r="DY31" i="3" a="1"/>
  <c r="DY31" i="3" s="1"/>
  <c r="DO31" i="3" a="1"/>
  <c r="DO31" i="3" s="1"/>
  <c r="FH31" i="3"/>
  <c r="FD31" i="3"/>
  <c r="AL31" i="3"/>
  <c r="DR31" i="3" a="1"/>
  <c r="DR31" i="3" s="1"/>
  <c r="EQ31" i="3"/>
  <c r="EH31" i="3" a="1"/>
  <c r="EH31" i="3" s="1"/>
  <c r="DU31" i="3" a="1"/>
  <c r="DU31" i="3" s="1"/>
  <c r="DQ31" i="3" a="1"/>
  <c r="DQ31" i="3" s="1"/>
  <c r="EJ31" i="3"/>
  <c r="AK31" i="3"/>
  <c r="DL31" i="3" a="1"/>
  <c r="DL31" i="3" s="1"/>
  <c r="DZ31" i="3" a="1"/>
  <c r="DZ31" i="3" s="1"/>
  <c r="FE31" i="3"/>
  <c r="DN31" i="3" a="1"/>
  <c r="DN31" i="3" s="1"/>
  <c r="EU31" i="3"/>
  <c r="AF31" i="3"/>
  <c r="ED31" i="3" a="1"/>
  <c r="ED31" i="3" s="1"/>
  <c r="DM31" i="3" a="1"/>
  <c r="DM31" i="3" s="1"/>
  <c r="ET31" i="3"/>
  <c r="DS31" i="3" a="1"/>
  <c r="DS31" i="3" s="1"/>
  <c r="DP31" i="3" a="1"/>
  <c r="DP31" i="3" s="1"/>
  <c r="AG31" i="3"/>
  <c r="DT31" i="3" a="1"/>
  <c r="DT31" i="3" s="1"/>
  <c r="FG31" i="3"/>
  <c r="N31" i="3"/>
  <c r="FC31" i="3"/>
  <c r="AM31" i="3"/>
  <c r="M31" i="3"/>
  <c r="EF31" i="3" a="1"/>
  <c r="EF31" i="3" s="1"/>
  <c r="EE31" i="3" a="1"/>
  <c r="EE31" i="3" s="1"/>
  <c r="EZ31" i="3"/>
  <c r="EI31" i="3" a="1"/>
  <c r="EI31" i="3" s="1"/>
  <c r="FA31" i="3"/>
  <c r="EC31" i="3" a="1"/>
  <c r="EC31" i="3" s="1"/>
  <c r="ER31" i="3"/>
  <c r="ES31" i="3"/>
  <c r="EY31" i="3"/>
  <c r="EX31" i="3"/>
  <c r="EV31" i="3"/>
  <c r="EL31" i="3"/>
  <c r="EA31" i="3" a="1"/>
  <c r="EA31" i="3" s="1"/>
  <c r="EK31" i="3"/>
  <c r="EN31" i="3"/>
  <c r="DX31" i="3" a="1"/>
  <c r="DX31" i="3" s="1"/>
  <c r="EO31" i="3"/>
  <c r="DW31" i="3" a="1"/>
  <c r="DW31" i="3" s="1"/>
  <c r="EW31" i="3"/>
  <c r="AI31" i="3"/>
  <c r="EG31" i="3" a="1"/>
  <c r="EG31" i="3" s="1"/>
  <c r="EB31" i="3" a="1"/>
  <c r="EB31" i="3" s="1"/>
  <c r="EP31" i="3"/>
  <c r="J34" i="3"/>
  <c r="E27" i="2" s="1"/>
  <c r="J35" i="3"/>
  <c r="E28" i="2" s="1"/>
  <c r="Q22" i="3"/>
  <c r="R22" i="3" s="1"/>
  <c r="S22" i="3" s="1"/>
  <c r="FG18" i="3"/>
  <c r="ER18" i="3"/>
  <c r="EW18" i="3"/>
  <c r="FH18" i="3"/>
  <c r="EU18" i="3"/>
  <c r="AM18" i="3"/>
  <c r="EP18" i="3"/>
  <c r="EQ18" i="3"/>
  <c r="EX18" i="3"/>
  <c r="N18" i="3"/>
  <c r="ES18" i="3"/>
  <c r="EV18" i="3"/>
  <c r="EF18" i="3" a="1"/>
  <c r="EF18" i="3" s="1"/>
  <c r="DU18" i="3" a="1"/>
  <c r="DU18" i="3" s="1"/>
  <c r="EM18" i="3"/>
  <c r="DL18" i="3" a="1"/>
  <c r="DL18" i="3" s="1"/>
  <c r="EO18" i="3"/>
  <c r="DR18" i="3" a="1"/>
  <c r="DR18" i="3" s="1"/>
  <c r="DT18" i="3" a="1"/>
  <c r="DT18" i="3" s="1"/>
  <c r="FA18" i="3"/>
  <c r="DQ18" i="3" a="1"/>
  <c r="DQ18" i="3" s="1"/>
  <c r="EG18" i="3" a="1"/>
  <c r="EG18" i="3" s="1"/>
  <c r="EL18" i="3"/>
  <c r="EC18" i="3" a="1"/>
  <c r="EC18" i="3" s="1"/>
  <c r="FB18" i="3"/>
  <c r="EE18" i="3" a="1"/>
  <c r="EE18" i="3" s="1"/>
  <c r="FF18" i="3"/>
  <c r="DW18" i="3" a="1"/>
  <c r="DW18" i="3" s="1"/>
  <c r="FC18" i="3"/>
  <c r="EY18" i="3"/>
  <c r="FD18" i="3"/>
  <c r="DX18" i="3" a="1"/>
  <c r="DX18" i="3" s="1"/>
  <c r="FE18" i="3"/>
  <c r="DK18" i="3" a="1"/>
  <c r="DK18" i="3" s="1"/>
  <c r="EA18" i="3" a="1"/>
  <c r="EA18" i="3" s="1"/>
  <c r="DN18" i="3" a="1"/>
  <c r="DN18" i="3" s="1"/>
  <c r="DY18" i="3" a="1"/>
  <c r="DY18" i="3" s="1"/>
  <c r="EI18" i="3" a="1"/>
  <c r="EI18" i="3" s="1"/>
  <c r="M18" i="3"/>
  <c r="EH18" i="3" a="1"/>
  <c r="EH18" i="3" s="1"/>
  <c r="AI18" i="3"/>
  <c r="AJ18" i="3"/>
  <c r="DZ18" i="3" a="1"/>
  <c r="DZ18" i="3" s="1"/>
  <c r="AG18" i="3"/>
  <c r="AF18" i="3"/>
  <c r="DM18" i="3" a="1"/>
  <c r="DM18" i="3" s="1"/>
  <c r="AE18" i="3"/>
  <c r="ED18" i="3" a="1"/>
  <c r="ED18" i="3" s="1"/>
  <c r="DP18" i="3" a="1"/>
  <c r="DP18" i="3" s="1"/>
  <c r="AH18" i="3"/>
  <c r="EB18" i="3" a="1"/>
  <c r="EB18" i="3" s="1"/>
  <c r="EJ18" i="3"/>
  <c r="DV18" i="3" a="1"/>
  <c r="DV18" i="3" s="1"/>
  <c r="DS18" i="3" a="1"/>
  <c r="DS18" i="3" s="1"/>
  <c r="DO18" i="3" a="1"/>
  <c r="DO18" i="3" s="1"/>
  <c r="AL18" i="3"/>
  <c r="AK18" i="3"/>
  <c r="EZ18" i="3"/>
  <c r="EN18" i="3"/>
  <c r="EK18" i="3"/>
  <c r="ET18" i="3"/>
  <c r="FB21" i="3"/>
  <c r="AK21" i="3"/>
  <c r="EM21" i="3"/>
  <c r="AG21" i="3"/>
  <c r="FG21" i="3"/>
  <c r="AM21" i="3"/>
  <c r="EV21" i="3"/>
  <c r="EQ21" i="3"/>
  <c r="EX21" i="3"/>
  <c r="ER21" i="3"/>
  <c r="EW21" i="3"/>
  <c r="EY21" i="3"/>
  <c r="AF21" i="3"/>
  <c r="AJ21" i="3"/>
  <c r="AI21" i="3"/>
  <c r="AE21" i="3"/>
  <c r="FA21" i="3"/>
  <c r="DK21" i="3" a="1"/>
  <c r="DK21" i="3" s="1"/>
  <c r="EN21" i="3"/>
  <c r="AH21" i="3"/>
  <c r="DW21" i="3" a="1"/>
  <c r="DW21" i="3" s="1"/>
  <c r="DM21" i="3" a="1"/>
  <c r="DM21" i="3" s="1"/>
  <c r="FC21" i="3"/>
  <c r="FH21" i="3"/>
  <c r="EZ21" i="3"/>
  <c r="N21" i="3"/>
  <c r="DU21" i="3" a="1"/>
  <c r="DU21" i="3" s="1"/>
  <c r="DV21" i="3" a="1"/>
  <c r="DV21" i="3" s="1"/>
  <c r="FD21" i="3"/>
  <c r="DS21" i="3" a="1"/>
  <c r="DS21" i="3" s="1"/>
  <c r="ED21" i="3" a="1"/>
  <c r="ED21" i="3" s="1"/>
  <c r="EK21" i="3"/>
  <c r="AL21" i="3"/>
  <c r="DX21" i="3" a="1"/>
  <c r="DX21" i="3" s="1"/>
  <c r="FE21" i="3"/>
  <c r="EC21" i="3" a="1"/>
  <c r="EC21" i="3" s="1"/>
  <c r="EL21" i="3"/>
  <c r="FF21" i="3"/>
  <c r="EU21" i="3"/>
  <c r="EA21" i="3" a="1"/>
  <c r="EA21" i="3" s="1"/>
  <c r="DL21" i="3" a="1"/>
  <c r="DL21" i="3" s="1"/>
  <c r="M21" i="3"/>
  <c r="DT21" i="3" a="1"/>
  <c r="DT21" i="3" s="1"/>
  <c r="EP21" i="3"/>
  <c r="DY21" i="3" a="1"/>
  <c r="DY21" i="3" s="1"/>
  <c r="EF21" i="3" a="1"/>
  <c r="EF21" i="3" s="1"/>
  <c r="DZ21" i="3" a="1"/>
  <c r="DZ21" i="3" s="1"/>
  <c r="EG21" i="3" a="1"/>
  <c r="EG21" i="3" s="1"/>
  <c r="ET21" i="3"/>
  <c r="DN21" i="3" a="1"/>
  <c r="DN21" i="3" s="1"/>
  <c r="EH21" i="3" a="1"/>
  <c r="EH21" i="3" s="1"/>
  <c r="EI21" i="3" a="1"/>
  <c r="EI21" i="3" s="1"/>
  <c r="DP21" i="3" a="1"/>
  <c r="DP21" i="3" s="1"/>
  <c r="DO21" i="3" a="1"/>
  <c r="DO21" i="3" s="1"/>
  <c r="EE21" i="3" a="1"/>
  <c r="EE21" i="3" s="1"/>
  <c r="EO21" i="3"/>
  <c r="EJ21" i="3"/>
  <c r="EB21" i="3" a="1"/>
  <c r="EB21" i="3" s="1"/>
  <c r="ES21" i="3"/>
  <c r="DQ21" i="3" a="1"/>
  <c r="DQ21" i="3" s="1"/>
  <c r="DR21" i="3" a="1"/>
  <c r="DR21" i="3" s="1"/>
  <c r="J19" i="3"/>
  <c r="E12" i="2" s="1"/>
  <c r="J20" i="3"/>
  <c r="E13" i="2" s="1"/>
  <c r="J26" i="3"/>
  <c r="E19" i="2" s="1"/>
  <c r="J33" i="3"/>
  <c r="E26" i="2" s="1"/>
  <c r="Q18" i="3"/>
  <c r="R18" i="3" s="1"/>
  <c r="S18" i="3" s="1"/>
  <c r="FA23" i="3"/>
  <c r="N23" i="3"/>
  <c r="FC23" i="3"/>
  <c r="EM23" i="3"/>
  <c r="AH23" i="3"/>
  <c r="FB23" i="3"/>
  <c r="AE23" i="3"/>
  <c r="EQ23" i="3"/>
  <c r="DM23" i="3" a="1"/>
  <c r="DM23" i="3" s="1"/>
  <c r="EJ23" i="3"/>
  <c r="EI23" i="3" a="1"/>
  <c r="EI23" i="3" s="1"/>
  <c r="FD23" i="3"/>
  <c r="ED23" i="3" a="1"/>
  <c r="ED23" i="3" s="1"/>
  <c r="DU23" i="3" a="1"/>
  <c r="DU23" i="3" s="1"/>
  <c r="EU23" i="3"/>
  <c r="DS23" i="3" a="1"/>
  <c r="DS23" i="3" s="1"/>
  <c r="EB23" i="3" a="1"/>
  <c r="EB23" i="3" s="1"/>
  <c r="EV23" i="3"/>
  <c r="EH23" i="3" a="1"/>
  <c r="EH23" i="3" s="1"/>
  <c r="DR23" i="3" a="1"/>
  <c r="DR23" i="3" s="1"/>
  <c r="EP23" i="3"/>
  <c r="DL23" i="3" a="1"/>
  <c r="DL23" i="3" s="1"/>
  <c r="EW23" i="3"/>
  <c r="DQ23" i="3" a="1"/>
  <c r="DQ23" i="3" s="1"/>
  <c r="EY23" i="3"/>
  <c r="DT23" i="3" a="1"/>
  <c r="DT23" i="3" s="1"/>
  <c r="DO23" i="3" a="1"/>
  <c r="DO23" i="3" s="1"/>
  <c r="AG23" i="3"/>
  <c r="AK23" i="3"/>
  <c r="EF23" i="3" a="1"/>
  <c r="EF23" i="3" s="1"/>
  <c r="ET23" i="3"/>
  <c r="DX23" i="3" a="1"/>
  <c r="DX23" i="3" s="1"/>
  <c r="DY23" i="3" a="1"/>
  <c r="DY23" i="3" s="1"/>
  <c r="EO23" i="3"/>
  <c r="EK23" i="3"/>
  <c r="AF23" i="3"/>
  <c r="M23" i="3"/>
  <c r="EA23" i="3" a="1"/>
  <c r="EA23" i="3" s="1"/>
  <c r="DZ23" i="3" a="1"/>
  <c r="DZ23" i="3" s="1"/>
  <c r="EC23" i="3" a="1"/>
  <c r="EC23" i="3" s="1"/>
  <c r="DW23" i="3" a="1"/>
  <c r="DW23" i="3" s="1"/>
  <c r="FE23" i="3"/>
  <c r="DP23" i="3" a="1"/>
  <c r="DP23" i="3" s="1"/>
  <c r="AJ23" i="3"/>
  <c r="DN23" i="3" a="1"/>
  <c r="DN23" i="3" s="1"/>
  <c r="ES23" i="3"/>
  <c r="EG23" i="3" a="1"/>
  <c r="EG23" i="3" s="1"/>
  <c r="ER23" i="3"/>
  <c r="AL23" i="3"/>
  <c r="AI23" i="3"/>
  <c r="EZ23" i="3"/>
  <c r="DV23" i="3" a="1"/>
  <c r="DV23" i="3" s="1"/>
  <c r="FG23" i="3"/>
  <c r="DK23" i="3" a="1"/>
  <c r="DK23" i="3" s="1"/>
  <c r="AM23" i="3"/>
  <c r="EX23" i="3"/>
  <c r="EN23" i="3"/>
  <c r="EE23" i="3" a="1"/>
  <c r="EE23" i="3" s="1"/>
  <c r="EL23" i="3"/>
  <c r="FF23" i="3"/>
  <c r="FH23" i="3"/>
  <c r="J28" i="3"/>
  <c r="E21" i="2" s="1"/>
  <c r="EO35" i="3"/>
  <c r="EJ35" i="3"/>
  <c r="AH35" i="3"/>
  <c r="EP35" i="3"/>
  <c r="FD35" i="3"/>
  <c r="EU35" i="3"/>
  <c r="FF35" i="3"/>
  <c r="AE35" i="3"/>
  <c r="EL35" i="3"/>
  <c r="N35" i="3"/>
  <c r="EN35" i="3"/>
  <c r="DO35" i="3" a="1"/>
  <c r="DO35" i="3" s="1"/>
  <c r="DZ35" i="3" a="1"/>
  <c r="DZ35" i="3" s="1"/>
  <c r="ER35" i="3"/>
  <c r="EA35" i="3" a="1"/>
  <c r="EA35" i="3" s="1"/>
  <c r="FE35" i="3"/>
  <c r="EF35" i="3" a="1"/>
  <c r="EF35" i="3" s="1"/>
  <c r="DT35" i="3" a="1"/>
  <c r="DT35" i="3" s="1"/>
  <c r="FA35" i="3"/>
  <c r="DL35" i="3" a="1"/>
  <c r="DL35" i="3" s="1"/>
  <c r="DQ35" i="3" a="1"/>
  <c r="DQ35" i="3" s="1"/>
  <c r="AK35" i="3"/>
  <c r="DK35" i="3" a="1"/>
  <c r="DK35" i="3" s="1"/>
  <c r="DN35" i="3" a="1"/>
  <c r="DN35" i="3" s="1"/>
  <c r="ET35" i="3"/>
  <c r="AF35" i="3"/>
  <c r="EM35" i="3"/>
  <c r="DV35" i="3" a="1"/>
  <c r="DV35" i="3" s="1"/>
  <c r="EV35" i="3"/>
  <c r="EH35" i="3" a="1"/>
  <c r="EH35" i="3" s="1"/>
  <c r="AI35" i="3"/>
  <c r="EE35" i="3" a="1"/>
  <c r="EE35" i="3" s="1"/>
  <c r="EC35" i="3" a="1"/>
  <c r="EC35" i="3" s="1"/>
  <c r="AL35" i="3"/>
  <c r="AM35" i="3"/>
  <c r="EI35" i="3" a="1"/>
  <c r="EI35" i="3" s="1"/>
  <c r="AG35" i="3"/>
  <c r="EK35" i="3"/>
  <c r="DM35" i="3" a="1"/>
  <c r="DM35" i="3" s="1"/>
  <c r="DR35" i="3" a="1"/>
  <c r="DR35" i="3" s="1"/>
  <c r="AJ35" i="3"/>
  <c r="M35" i="3"/>
  <c r="ED35" i="3" a="1"/>
  <c r="ED35" i="3" s="1"/>
  <c r="FB35" i="3"/>
  <c r="ES35" i="3"/>
  <c r="DP35" i="3" a="1"/>
  <c r="DP35" i="3" s="1"/>
  <c r="DU35" i="3" a="1"/>
  <c r="DU35" i="3" s="1"/>
  <c r="EY35" i="3"/>
  <c r="EG35" i="3" a="1"/>
  <c r="EG35" i="3" s="1"/>
  <c r="EW35" i="3"/>
  <c r="EX35" i="3"/>
  <c r="FG35" i="3"/>
  <c r="EZ35" i="3"/>
  <c r="FH35" i="3"/>
  <c r="EQ35" i="3"/>
  <c r="DY35" i="3" a="1"/>
  <c r="DY35" i="3" s="1"/>
  <c r="FC35" i="3"/>
  <c r="DS35" i="3" a="1"/>
  <c r="DS35" i="3" s="1"/>
  <c r="DW35" i="3" a="1"/>
  <c r="DW35" i="3" s="1"/>
  <c r="DX35" i="3" a="1"/>
  <c r="DX35" i="3" s="1"/>
  <c r="EB35" i="3" a="1"/>
  <c r="EB35" i="3" s="1"/>
  <c r="J21" i="3"/>
  <c r="E14" i="2" s="1"/>
  <c r="I36" i="3"/>
  <c r="X36" i="3" a="1"/>
  <c r="U36" i="3" a="1"/>
  <c r="V36" i="3" a="1"/>
  <c r="T36" i="3" a="1"/>
  <c r="L36" i="3" a="1"/>
  <c r="P36" i="3"/>
  <c r="O36" i="3" a="1"/>
  <c r="W36" i="3" a="1"/>
  <c r="AA36" i="3" l="1" a="1"/>
  <c r="AA36" i="3" s="1"/>
  <c r="AB36" i="3" a="1"/>
  <c r="AB36" i="3" s="1"/>
  <c r="A20" i="3"/>
  <c r="A24" i="3"/>
  <c r="A30" i="3"/>
  <c r="A35" i="3"/>
  <c r="A29" i="3"/>
  <c r="A22" i="3"/>
  <c r="A23" i="3"/>
  <c r="A27" i="3"/>
  <c r="A25" i="3"/>
  <c r="A18" i="3"/>
  <c r="A26" i="3"/>
  <c r="A34" i="3"/>
  <c r="A31" i="3"/>
  <c r="A32" i="3"/>
  <c r="A28" i="3"/>
  <c r="A33" i="3"/>
  <c r="A21" i="3"/>
  <c r="A19" i="3"/>
  <c r="AC13" i="2"/>
  <c r="F255" i="2" s="1"/>
  <c r="R11" i="2"/>
  <c r="F194" i="2" s="1"/>
  <c r="T22" i="2"/>
  <c r="F471" i="2" s="1"/>
  <c r="R19" i="2"/>
  <c r="F394" i="2" s="1"/>
  <c r="J13" i="2"/>
  <c r="F236" i="2" s="1"/>
  <c r="M13" i="2"/>
  <c r="F239" i="2" s="1"/>
  <c r="AA11" i="2"/>
  <c r="F203" i="2" s="1"/>
  <c r="T11" i="2"/>
  <c r="F196" i="2" s="1"/>
  <c r="H12" i="2"/>
  <c r="F209" i="2" s="1"/>
  <c r="M16" i="2"/>
  <c r="F314" i="2" s="1"/>
  <c r="S11" i="2"/>
  <c r="F195" i="2" s="1"/>
  <c r="K12" i="2"/>
  <c r="F212" i="2" s="1"/>
  <c r="F16" i="2"/>
  <c r="F307" i="2" s="1"/>
  <c r="H16" i="2"/>
  <c r="F309" i="2" s="1"/>
  <c r="V11" i="2"/>
  <c r="F198" i="2" s="1"/>
  <c r="W12" i="2"/>
  <c r="F224" i="2" s="1"/>
  <c r="W11" i="2"/>
  <c r="F199" i="2" s="1"/>
  <c r="N16" i="2"/>
  <c r="F315" i="2" s="1"/>
  <c r="G11" i="2"/>
  <c r="F183" i="2" s="1"/>
  <c r="F11" i="2"/>
  <c r="F182" i="2" s="1"/>
  <c r="F12" i="2"/>
  <c r="F207" i="2" s="1"/>
  <c r="AB16" i="2"/>
  <c r="F329" i="2" s="1"/>
  <c r="X11" i="2"/>
  <c r="F200" i="2" s="1"/>
  <c r="Z11" i="2"/>
  <c r="F202" i="2" s="1"/>
  <c r="J11" i="2"/>
  <c r="F186" i="2" s="1"/>
  <c r="AC11" i="2"/>
  <c r="F205" i="2" s="1"/>
  <c r="K11" i="2"/>
  <c r="F187" i="2" s="1"/>
  <c r="I16" i="2"/>
  <c r="F310" i="2" s="1"/>
  <c r="W13" i="2"/>
  <c r="F249" i="2" s="1"/>
  <c r="M11" i="2"/>
  <c r="F189" i="2" s="1"/>
  <c r="L11" i="2"/>
  <c r="F188" i="2" s="1"/>
  <c r="S16" i="2"/>
  <c r="F320" i="2" s="1"/>
  <c r="N11" i="2"/>
  <c r="F190" i="2" s="1"/>
  <c r="Y16" i="2"/>
  <c r="F326" i="2" s="1"/>
  <c r="H13" i="2"/>
  <c r="F234" i="2" s="1"/>
  <c r="AB11" i="2"/>
  <c r="F204" i="2" s="1"/>
  <c r="V13" i="2"/>
  <c r="F248" i="2" s="1"/>
  <c r="Q16" i="2"/>
  <c r="F318" i="2" s="1"/>
  <c r="AA12" i="2"/>
  <c r="F228" i="2" s="1"/>
  <c r="G12" i="2"/>
  <c r="F208" i="2" s="1"/>
  <c r="AD11" i="2"/>
  <c r="F206" i="2" s="1"/>
  <c r="U11" i="2"/>
  <c r="F197" i="2" s="1"/>
  <c r="P12" i="2"/>
  <c r="F217" i="2" s="1"/>
  <c r="J12" i="2"/>
  <c r="F211" i="2" s="1"/>
  <c r="O12" i="2"/>
  <c r="F216" i="2" s="1"/>
  <c r="P13" i="2"/>
  <c r="F242" i="2" s="1"/>
  <c r="Z13" i="2"/>
  <c r="F252" i="2" s="1"/>
  <c r="O13" i="2"/>
  <c r="F241" i="2" s="1"/>
  <c r="F13" i="2"/>
  <c r="F232" i="2" s="1"/>
  <c r="H11" i="2"/>
  <c r="F184" i="2" s="1"/>
  <c r="L13" i="2"/>
  <c r="F238" i="2" s="1"/>
  <c r="I11" i="2"/>
  <c r="F185" i="2" s="1"/>
  <c r="P11" i="2"/>
  <c r="F192" i="2" s="1"/>
  <c r="AB12" i="2"/>
  <c r="F229" i="2" s="1"/>
  <c r="Q11" i="2"/>
  <c r="F193" i="2" s="1"/>
  <c r="Y11" i="2"/>
  <c r="F201" i="2" s="1"/>
  <c r="X12" i="2"/>
  <c r="F225" i="2" s="1"/>
  <c r="AD12" i="2"/>
  <c r="F231" i="2" s="1"/>
  <c r="V12" i="2"/>
  <c r="F223" i="2" s="1"/>
  <c r="O15" i="2"/>
  <c r="F291" i="2" s="1"/>
  <c r="O11" i="2"/>
  <c r="F191" i="2" s="1"/>
  <c r="AD13" i="2"/>
  <c r="F256" i="2" s="1"/>
  <c r="S12" i="2"/>
  <c r="F220" i="2" s="1"/>
  <c r="Y12" i="2"/>
  <c r="F226" i="2" s="1"/>
  <c r="U12" i="2"/>
  <c r="F222" i="2" s="1"/>
  <c r="R12" i="2"/>
  <c r="F219" i="2" s="1"/>
  <c r="I12" i="2"/>
  <c r="F210" i="2" s="1"/>
  <c r="Q12" i="2"/>
  <c r="F218" i="2" s="1"/>
  <c r="M12" i="2"/>
  <c r="F214" i="2" s="1"/>
  <c r="O14" i="2"/>
  <c r="F266" i="2" s="1"/>
  <c r="L12" i="2"/>
  <c r="F213" i="2" s="1"/>
  <c r="N12" i="2"/>
  <c r="F215" i="2" s="1"/>
  <c r="T12" i="2"/>
  <c r="F221" i="2" s="1"/>
  <c r="AB14" i="2"/>
  <c r="F279" i="2" s="1"/>
  <c r="Z12" i="2"/>
  <c r="F227" i="2" s="1"/>
  <c r="AC12" i="2"/>
  <c r="F230" i="2" s="1"/>
  <c r="Q13" i="2"/>
  <c r="F243" i="2" s="1"/>
  <c r="J18" i="2"/>
  <c r="F361" i="2" s="1"/>
  <c r="AA14" i="2"/>
  <c r="F278" i="2" s="1"/>
  <c r="R13" i="2"/>
  <c r="F244" i="2" s="1"/>
  <c r="G13" i="2"/>
  <c r="F233" i="2" s="1"/>
  <c r="AB13" i="2"/>
  <c r="F254" i="2" s="1"/>
  <c r="S13" i="2"/>
  <c r="F245" i="2" s="1"/>
  <c r="U13" i="2"/>
  <c r="F247" i="2" s="1"/>
  <c r="P14" i="2"/>
  <c r="F267" i="2" s="1"/>
  <c r="N15" i="2"/>
  <c r="F290" i="2" s="1"/>
  <c r="Y13" i="2"/>
  <c r="F251" i="2" s="1"/>
  <c r="N13" i="2"/>
  <c r="F240" i="2" s="1"/>
  <c r="I13" i="2"/>
  <c r="F235" i="2" s="1"/>
  <c r="G14" i="2"/>
  <c r="F258" i="2" s="1"/>
  <c r="N14" i="2"/>
  <c r="F265" i="2" s="1"/>
  <c r="AA13" i="2"/>
  <c r="F253" i="2" s="1"/>
  <c r="R14" i="2"/>
  <c r="F269" i="2" s="1"/>
  <c r="T13" i="2"/>
  <c r="F246" i="2" s="1"/>
  <c r="AD14" i="2"/>
  <c r="F281" i="2" s="1"/>
  <c r="X13" i="2"/>
  <c r="F250" i="2" s="1"/>
  <c r="K13" i="2"/>
  <c r="F237" i="2" s="1"/>
  <c r="W14" i="2"/>
  <c r="F274" i="2" s="1"/>
  <c r="H14" i="2"/>
  <c r="F259" i="2" s="1"/>
  <c r="S14" i="2"/>
  <c r="F270" i="2" s="1"/>
  <c r="AA16" i="2"/>
  <c r="F328" i="2" s="1"/>
  <c r="Q14" i="2"/>
  <c r="F268" i="2" s="1"/>
  <c r="AC14" i="2"/>
  <c r="F280" i="2" s="1"/>
  <c r="F14" i="2"/>
  <c r="F257" i="2" s="1"/>
  <c r="J14" i="2"/>
  <c r="F261" i="2" s="1"/>
  <c r="K14" i="2"/>
  <c r="F262" i="2" s="1"/>
  <c r="V14" i="2"/>
  <c r="F273" i="2" s="1"/>
  <c r="T14" i="2"/>
  <c r="F271" i="2" s="1"/>
  <c r="X14" i="2"/>
  <c r="F275" i="2" s="1"/>
  <c r="L14" i="2"/>
  <c r="F263" i="2" s="1"/>
  <c r="Z14" i="2"/>
  <c r="F277" i="2" s="1"/>
  <c r="G15" i="2"/>
  <c r="F283" i="2" s="1"/>
  <c r="Y14" i="2"/>
  <c r="F276" i="2" s="1"/>
  <c r="M14" i="2"/>
  <c r="F264" i="2" s="1"/>
  <c r="I14" i="2"/>
  <c r="F260" i="2" s="1"/>
  <c r="U14" i="2"/>
  <c r="F272" i="2" s="1"/>
  <c r="R15" i="2"/>
  <c r="F294" i="2" s="1"/>
  <c r="AA15" i="2"/>
  <c r="F303" i="2" s="1"/>
  <c r="W15" i="2"/>
  <c r="F299" i="2" s="1"/>
  <c r="F15" i="2"/>
  <c r="F282" i="2" s="1"/>
  <c r="Y25" i="2"/>
  <c r="F551" i="2" s="1"/>
  <c r="X15" i="2"/>
  <c r="F300" i="2" s="1"/>
  <c r="I15" i="2"/>
  <c r="F285" i="2" s="1"/>
  <c r="S15" i="2"/>
  <c r="F295" i="2" s="1"/>
  <c r="AB15" i="2"/>
  <c r="F304" i="2" s="1"/>
  <c r="K15" i="2"/>
  <c r="F287" i="2" s="1"/>
  <c r="Q15" i="2"/>
  <c r="F293" i="2" s="1"/>
  <c r="H15" i="2"/>
  <c r="F284" i="2" s="1"/>
  <c r="T17" i="2"/>
  <c r="F346" i="2" s="1"/>
  <c r="U15" i="2"/>
  <c r="F297" i="2" s="1"/>
  <c r="AD15" i="2"/>
  <c r="F306" i="2" s="1"/>
  <c r="L15" i="2"/>
  <c r="F288" i="2" s="1"/>
  <c r="Z15" i="2"/>
  <c r="F302" i="2" s="1"/>
  <c r="P15" i="2"/>
  <c r="F292" i="2" s="1"/>
  <c r="M15" i="2"/>
  <c r="F289" i="2" s="1"/>
  <c r="V15" i="2"/>
  <c r="F298" i="2" s="1"/>
  <c r="T15" i="2"/>
  <c r="F296" i="2" s="1"/>
  <c r="J15" i="2"/>
  <c r="F286" i="2" s="1"/>
  <c r="AD16" i="2"/>
  <c r="F331" i="2" s="1"/>
  <c r="AC16" i="2"/>
  <c r="F330" i="2" s="1"/>
  <c r="Y15" i="2"/>
  <c r="F301" i="2" s="1"/>
  <c r="AC15" i="2"/>
  <c r="F305" i="2" s="1"/>
  <c r="R16" i="2"/>
  <c r="F319" i="2" s="1"/>
  <c r="V16" i="2"/>
  <c r="F323" i="2" s="1"/>
  <c r="T16" i="2"/>
  <c r="F321" i="2" s="1"/>
  <c r="L16" i="2"/>
  <c r="F313" i="2" s="1"/>
  <c r="P17" i="2"/>
  <c r="F342" i="2" s="1"/>
  <c r="M18" i="2"/>
  <c r="F364" i="2" s="1"/>
  <c r="X16" i="2"/>
  <c r="F325" i="2" s="1"/>
  <c r="G16" i="2"/>
  <c r="F308" i="2" s="1"/>
  <c r="Q17" i="2"/>
  <c r="F343" i="2" s="1"/>
  <c r="H17" i="2"/>
  <c r="F334" i="2" s="1"/>
  <c r="AD17" i="2"/>
  <c r="F356" i="2" s="1"/>
  <c r="W16" i="2"/>
  <c r="F324" i="2" s="1"/>
  <c r="X18" i="2"/>
  <c r="F375" i="2" s="1"/>
  <c r="G18" i="2"/>
  <c r="F358" i="2" s="1"/>
  <c r="S17" i="2"/>
  <c r="F345" i="2" s="1"/>
  <c r="L17" i="2"/>
  <c r="F338" i="2" s="1"/>
  <c r="U16" i="2"/>
  <c r="F322" i="2" s="1"/>
  <c r="Z16" i="2"/>
  <c r="F327" i="2" s="1"/>
  <c r="P18" i="2"/>
  <c r="F367" i="2" s="1"/>
  <c r="J16" i="2"/>
  <c r="F311" i="2" s="1"/>
  <c r="P16" i="2"/>
  <c r="F317" i="2" s="1"/>
  <c r="M17" i="2"/>
  <c r="F339" i="2" s="1"/>
  <c r="AC17" i="2"/>
  <c r="F355" i="2" s="1"/>
  <c r="O16" i="2"/>
  <c r="F316" i="2" s="1"/>
  <c r="O19" i="2"/>
  <c r="F391" i="2" s="1"/>
  <c r="K16" i="2"/>
  <c r="F312" i="2" s="1"/>
  <c r="K18" i="2"/>
  <c r="F362" i="2" s="1"/>
  <c r="K17" i="2"/>
  <c r="F337" i="2" s="1"/>
  <c r="AA17" i="2"/>
  <c r="F353" i="2" s="1"/>
  <c r="S19" i="2"/>
  <c r="F395" i="2" s="1"/>
  <c r="Z17" i="2"/>
  <c r="F352" i="2" s="1"/>
  <c r="Y18" i="2"/>
  <c r="F376" i="2" s="1"/>
  <c r="Y17" i="2"/>
  <c r="F351" i="2" s="1"/>
  <c r="R17" i="2"/>
  <c r="F344" i="2" s="1"/>
  <c r="X17" i="2"/>
  <c r="F350" i="2" s="1"/>
  <c r="W17" i="2"/>
  <c r="F349" i="2" s="1"/>
  <c r="AA19" i="2"/>
  <c r="F403" i="2" s="1"/>
  <c r="F17" i="2"/>
  <c r="F332" i="2" s="1"/>
  <c r="J17" i="2"/>
  <c r="F336" i="2" s="1"/>
  <c r="O17" i="2"/>
  <c r="F341" i="2" s="1"/>
  <c r="I17" i="2"/>
  <c r="F335" i="2" s="1"/>
  <c r="G17" i="2"/>
  <c r="F333" i="2" s="1"/>
  <c r="U17" i="2"/>
  <c r="F347" i="2" s="1"/>
  <c r="G19" i="2"/>
  <c r="F383" i="2" s="1"/>
  <c r="K21" i="2"/>
  <c r="F437" i="2" s="1"/>
  <c r="V17" i="2"/>
  <c r="F348" i="2" s="1"/>
  <c r="AB17" i="2"/>
  <c r="F354" i="2" s="1"/>
  <c r="H19" i="2"/>
  <c r="F384" i="2" s="1"/>
  <c r="F18" i="2"/>
  <c r="F357" i="2" s="1"/>
  <c r="N17" i="2"/>
  <c r="F340" i="2" s="1"/>
  <c r="M21" i="2"/>
  <c r="F439" i="2" s="1"/>
  <c r="R21" i="2"/>
  <c r="F444" i="2" s="1"/>
  <c r="AC18" i="2"/>
  <c r="F380" i="2" s="1"/>
  <c r="R18" i="2"/>
  <c r="F369" i="2" s="1"/>
  <c r="AA18" i="2"/>
  <c r="F378" i="2" s="1"/>
  <c r="L18" i="2"/>
  <c r="F363" i="2" s="1"/>
  <c r="I18" i="2"/>
  <c r="F360" i="2" s="1"/>
  <c r="U18" i="2"/>
  <c r="F372" i="2" s="1"/>
  <c r="Q27" i="2"/>
  <c r="F593" i="2" s="1"/>
  <c r="O18" i="2"/>
  <c r="F366" i="2" s="1"/>
  <c r="S18" i="2"/>
  <c r="F370" i="2" s="1"/>
  <c r="O20" i="2"/>
  <c r="F416" i="2" s="1"/>
  <c r="F20" i="2"/>
  <c r="F407" i="2" s="1"/>
  <c r="P19" i="2"/>
  <c r="F392" i="2" s="1"/>
  <c r="Z20" i="2"/>
  <c r="F427" i="2" s="1"/>
  <c r="I20" i="2"/>
  <c r="F410" i="2" s="1"/>
  <c r="U20" i="2"/>
  <c r="F422" i="2" s="1"/>
  <c r="AD18" i="2"/>
  <c r="F381" i="2" s="1"/>
  <c r="V18" i="2"/>
  <c r="F373" i="2" s="1"/>
  <c r="T18" i="2"/>
  <c r="F371" i="2" s="1"/>
  <c r="AB18" i="2"/>
  <c r="F379" i="2" s="1"/>
  <c r="Q18" i="2"/>
  <c r="F368" i="2" s="1"/>
  <c r="L19" i="2"/>
  <c r="F388" i="2" s="1"/>
  <c r="M19" i="2"/>
  <c r="F389" i="2" s="1"/>
  <c r="Y21" i="2"/>
  <c r="F451" i="2" s="1"/>
  <c r="N18" i="2"/>
  <c r="F365" i="2" s="1"/>
  <c r="AB19" i="2"/>
  <c r="F404" i="2" s="1"/>
  <c r="U21" i="2"/>
  <c r="F447" i="2" s="1"/>
  <c r="W18" i="2"/>
  <c r="F374" i="2" s="1"/>
  <c r="G20" i="2"/>
  <c r="F408" i="2" s="1"/>
  <c r="R20" i="2"/>
  <c r="F419" i="2" s="1"/>
  <c r="T21" i="2"/>
  <c r="F446" i="2" s="1"/>
  <c r="Z18" i="2"/>
  <c r="F377" i="2" s="1"/>
  <c r="H18" i="2"/>
  <c r="F359" i="2" s="1"/>
  <c r="Y20" i="2"/>
  <c r="F426" i="2" s="1"/>
  <c r="AD19" i="2"/>
  <c r="F406" i="2" s="1"/>
  <c r="F21" i="2"/>
  <c r="F432" i="2" s="1"/>
  <c r="L20" i="2"/>
  <c r="F413" i="2" s="1"/>
  <c r="W20" i="2"/>
  <c r="F424" i="2" s="1"/>
  <c r="N19" i="2"/>
  <c r="F390" i="2" s="1"/>
  <c r="H21" i="2"/>
  <c r="F434" i="2" s="1"/>
  <c r="T19" i="2"/>
  <c r="F396" i="2" s="1"/>
  <c r="Z19" i="2"/>
  <c r="F402" i="2" s="1"/>
  <c r="K20" i="2"/>
  <c r="F412" i="2" s="1"/>
  <c r="S20" i="2"/>
  <c r="F420" i="2" s="1"/>
  <c r="Q19" i="2"/>
  <c r="F393" i="2" s="1"/>
  <c r="U19" i="2"/>
  <c r="F397" i="2" s="1"/>
  <c r="K19" i="2"/>
  <c r="F387" i="2" s="1"/>
  <c r="AC19" i="2"/>
  <c r="F405" i="2" s="1"/>
  <c r="F19" i="2"/>
  <c r="F382" i="2" s="1"/>
  <c r="I19" i="2"/>
  <c r="F385" i="2" s="1"/>
  <c r="V19" i="2"/>
  <c r="F398" i="2" s="1"/>
  <c r="AD20" i="2"/>
  <c r="F431" i="2" s="1"/>
  <c r="J21" i="2"/>
  <c r="F436" i="2" s="1"/>
  <c r="Y19" i="2"/>
  <c r="F401" i="2" s="1"/>
  <c r="J19" i="2"/>
  <c r="F386" i="2" s="1"/>
  <c r="AB20" i="2"/>
  <c r="F429" i="2" s="1"/>
  <c r="W19" i="2"/>
  <c r="F399" i="2" s="1"/>
  <c r="X19" i="2"/>
  <c r="F400" i="2" s="1"/>
  <c r="P20" i="2"/>
  <c r="F417" i="2" s="1"/>
  <c r="M20" i="2"/>
  <c r="F414" i="2" s="1"/>
  <c r="N20" i="2"/>
  <c r="F415" i="2" s="1"/>
  <c r="Q20" i="2"/>
  <c r="F418" i="2" s="1"/>
  <c r="J20" i="2"/>
  <c r="F411" i="2" s="1"/>
  <c r="V20" i="2"/>
  <c r="F423" i="2" s="1"/>
  <c r="T20" i="2"/>
  <c r="F421" i="2" s="1"/>
  <c r="AC21" i="2"/>
  <c r="F455" i="2" s="1"/>
  <c r="P21" i="2"/>
  <c r="F442" i="2" s="1"/>
  <c r="X20" i="2"/>
  <c r="F425" i="2" s="1"/>
  <c r="AA20" i="2"/>
  <c r="F428" i="2" s="1"/>
  <c r="H20" i="2"/>
  <c r="F409" i="2" s="1"/>
  <c r="AC20" i="2"/>
  <c r="F430" i="2" s="1"/>
  <c r="AA21" i="2"/>
  <c r="F453" i="2" s="1"/>
  <c r="N21" i="2"/>
  <c r="F440" i="2" s="1"/>
  <c r="N25" i="2"/>
  <c r="F540" i="2" s="1"/>
  <c r="AC22" i="2"/>
  <c r="F480" i="2" s="1"/>
  <c r="AD21" i="2"/>
  <c r="F456" i="2" s="1"/>
  <c r="W21" i="2"/>
  <c r="F449" i="2" s="1"/>
  <c r="V21" i="2"/>
  <c r="F448" i="2" s="1"/>
  <c r="O22" i="2"/>
  <c r="F466" i="2" s="1"/>
  <c r="F22" i="2"/>
  <c r="F457" i="2" s="1"/>
  <c r="L21" i="2"/>
  <c r="F438" i="2" s="1"/>
  <c r="AB21" i="2"/>
  <c r="F454" i="2" s="1"/>
  <c r="U22" i="2"/>
  <c r="F472" i="2" s="1"/>
  <c r="V22" i="2"/>
  <c r="F473" i="2" s="1"/>
  <c r="S21" i="2"/>
  <c r="F445" i="2" s="1"/>
  <c r="P23" i="2"/>
  <c r="F492" i="2" s="1"/>
  <c r="X21" i="2"/>
  <c r="F450" i="2" s="1"/>
  <c r="G21" i="2"/>
  <c r="F433" i="2" s="1"/>
  <c r="I21" i="2"/>
  <c r="F435" i="2" s="1"/>
  <c r="Z21" i="2"/>
  <c r="F452" i="2" s="1"/>
  <c r="Q21" i="2"/>
  <c r="F443" i="2" s="1"/>
  <c r="O21" i="2"/>
  <c r="F441" i="2" s="1"/>
  <c r="AB22" i="2"/>
  <c r="F479" i="2" s="1"/>
  <c r="R23" i="2"/>
  <c r="F494" i="2" s="1"/>
  <c r="R22" i="2"/>
  <c r="F469" i="2" s="1"/>
  <c r="L23" i="2"/>
  <c r="F488" i="2" s="1"/>
  <c r="Z22" i="2"/>
  <c r="F477" i="2" s="1"/>
  <c r="L22" i="2"/>
  <c r="F463" i="2" s="1"/>
  <c r="S23" i="2"/>
  <c r="F495" i="2" s="1"/>
  <c r="Z25" i="2"/>
  <c r="F552" i="2" s="1"/>
  <c r="Z23" i="2"/>
  <c r="F502" i="2" s="1"/>
  <c r="P22" i="2"/>
  <c r="F467" i="2" s="1"/>
  <c r="U23" i="2"/>
  <c r="F497" i="2" s="1"/>
  <c r="F25" i="2"/>
  <c r="F532" i="2" s="1"/>
  <c r="AD22" i="2"/>
  <c r="F481" i="2" s="1"/>
  <c r="G22" i="2"/>
  <c r="F458" i="2" s="1"/>
  <c r="L24" i="2"/>
  <c r="F513" i="2" s="1"/>
  <c r="I22" i="2"/>
  <c r="F460" i="2" s="1"/>
  <c r="AA22" i="2"/>
  <c r="F478" i="2" s="1"/>
  <c r="K22" i="2"/>
  <c r="F462" i="2" s="1"/>
  <c r="I23" i="2"/>
  <c r="F485" i="2" s="1"/>
  <c r="I24" i="2"/>
  <c r="F510" i="2" s="1"/>
  <c r="H22" i="2"/>
  <c r="F459" i="2" s="1"/>
  <c r="S22" i="2"/>
  <c r="F470" i="2" s="1"/>
  <c r="Q22" i="2"/>
  <c r="F468" i="2" s="1"/>
  <c r="H23" i="2"/>
  <c r="F484" i="2" s="1"/>
  <c r="M22" i="2"/>
  <c r="F464" i="2" s="1"/>
  <c r="N23" i="2"/>
  <c r="F490" i="2" s="1"/>
  <c r="W22" i="2"/>
  <c r="F474" i="2" s="1"/>
  <c r="AA23" i="2"/>
  <c r="F503" i="2" s="1"/>
  <c r="X22" i="2"/>
  <c r="F475" i="2" s="1"/>
  <c r="O23" i="2"/>
  <c r="F491" i="2" s="1"/>
  <c r="U24" i="2"/>
  <c r="F522" i="2" s="1"/>
  <c r="N22" i="2"/>
  <c r="F465" i="2" s="1"/>
  <c r="Y22" i="2"/>
  <c r="F476" i="2" s="1"/>
  <c r="J22" i="2"/>
  <c r="F461" i="2" s="1"/>
  <c r="AC23" i="2"/>
  <c r="F505" i="2" s="1"/>
  <c r="AB25" i="2"/>
  <c r="F554" i="2" s="1"/>
  <c r="H24" i="2"/>
  <c r="F509" i="2" s="1"/>
  <c r="M23" i="2"/>
  <c r="F489" i="2" s="1"/>
  <c r="Y23" i="2"/>
  <c r="F501" i="2" s="1"/>
  <c r="G23" i="2"/>
  <c r="F483" i="2" s="1"/>
  <c r="V26" i="2"/>
  <c r="F573" i="2" s="1"/>
  <c r="V23" i="2"/>
  <c r="F498" i="2" s="1"/>
  <c r="AD24" i="2"/>
  <c r="F531" i="2" s="1"/>
  <c r="X23" i="2"/>
  <c r="F500" i="2" s="1"/>
  <c r="T23" i="2"/>
  <c r="F496" i="2" s="1"/>
  <c r="Q23" i="2"/>
  <c r="F493" i="2" s="1"/>
  <c r="U26" i="2"/>
  <c r="F572" i="2" s="1"/>
  <c r="AB23" i="2"/>
  <c r="F504" i="2" s="1"/>
  <c r="P24" i="2"/>
  <c r="F517" i="2" s="1"/>
  <c r="F26" i="2"/>
  <c r="F557" i="2" s="1"/>
  <c r="F23" i="2"/>
  <c r="F482" i="2" s="1"/>
  <c r="W23" i="2"/>
  <c r="F499" i="2" s="1"/>
  <c r="K23" i="2"/>
  <c r="F487" i="2" s="1"/>
  <c r="AD23" i="2"/>
  <c r="F506" i="2" s="1"/>
  <c r="J23" i="2"/>
  <c r="F486" i="2" s="1"/>
  <c r="I26" i="2"/>
  <c r="F560" i="2" s="1"/>
  <c r="Z24" i="2"/>
  <c r="F527" i="2" s="1"/>
  <c r="Y24" i="2"/>
  <c r="F526" i="2" s="1"/>
  <c r="R24" i="2"/>
  <c r="F519" i="2" s="1"/>
  <c r="AA24" i="2"/>
  <c r="F528" i="2" s="1"/>
  <c r="J24" i="2"/>
  <c r="F511" i="2" s="1"/>
  <c r="L25" i="2"/>
  <c r="F538" i="2" s="1"/>
  <c r="AC25" i="2"/>
  <c r="F555" i="2" s="1"/>
  <c r="N24" i="2"/>
  <c r="F515" i="2" s="1"/>
  <c r="AC24" i="2"/>
  <c r="F530" i="2" s="1"/>
  <c r="K24" i="2"/>
  <c r="F512" i="2" s="1"/>
  <c r="G24" i="2"/>
  <c r="F508" i="2" s="1"/>
  <c r="S24" i="2"/>
  <c r="F520" i="2" s="1"/>
  <c r="M24" i="2"/>
  <c r="F514" i="2" s="1"/>
  <c r="F24" i="2"/>
  <c r="F507" i="2" s="1"/>
  <c r="Q26" i="2"/>
  <c r="F568" i="2" s="1"/>
  <c r="L26" i="2"/>
  <c r="F563" i="2" s="1"/>
  <c r="Y26" i="2"/>
  <c r="F576" i="2" s="1"/>
  <c r="T25" i="2"/>
  <c r="F546" i="2" s="1"/>
  <c r="W24" i="2"/>
  <c r="F524" i="2" s="1"/>
  <c r="V24" i="2"/>
  <c r="F523" i="2" s="1"/>
  <c r="T24" i="2"/>
  <c r="F521" i="2" s="1"/>
  <c r="M26" i="2"/>
  <c r="F564" i="2" s="1"/>
  <c r="W26" i="2"/>
  <c r="F574" i="2" s="1"/>
  <c r="AB24" i="2"/>
  <c r="F529" i="2" s="1"/>
  <c r="X24" i="2"/>
  <c r="F525" i="2" s="1"/>
  <c r="I25" i="2"/>
  <c r="F535" i="2" s="1"/>
  <c r="Q24" i="2"/>
  <c r="F518" i="2" s="1"/>
  <c r="AC26" i="2"/>
  <c r="F580" i="2" s="1"/>
  <c r="O24" i="2"/>
  <c r="F516" i="2" s="1"/>
  <c r="AD26" i="2"/>
  <c r="F581" i="2" s="1"/>
  <c r="M25" i="2"/>
  <c r="F539" i="2" s="1"/>
  <c r="S26" i="2"/>
  <c r="F570" i="2" s="1"/>
  <c r="M28" i="2"/>
  <c r="F614" i="2" s="1"/>
  <c r="G25" i="2"/>
  <c r="F533" i="2" s="1"/>
  <c r="P25" i="2"/>
  <c r="F542" i="2" s="1"/>
  <c r="O25" i="2"/>
  <c r="F541" i="2" s="1"/>
  <c r="U25" i="2"/>
  <c r="F547" i="2" s="1"/>
  <c r="AD25" i="2"/>
  <c r="F556" i="2" s="1"/>
  <c r="J26" i="2"/>
  <c r="F561" i="2" s="1"/>
  <c r="S25" i="2"/>
  <c r="F545" i="2" s="1"/>
  <c r="K26" i="2"/>
  <c r="F562" i="2" s="1"/>
  <c r="K25" i="2"/>
  <c r="F537" i="2" s="1"/>
  <c r="Q25" i="2"/>
  <c r="F543" i="2" s="1"/>
  <c r="R25" i="2"/>
  <c r="F544" i="2" s="1"/>
  <c r="X25" i="2"/>
  <c r="F550" i="2" s="1"/>
  <c r="W25" i="2"/>
  <c r="F549" i="2" s="1"/>
  <c r="H25" i="2"/>
  <c r="F534" i="2" s="1"/>
  <c r="V25" i="2"/>
  <c r="F548" i="2" s="1"/>
  <c r="J25" i="2"/>
  <c r="F536" i="2" s="1"/>
  <c r="AA25" i="2"/>
  <c r="F553" i="2" s="1"/>
  <c r="X26" i="2"/>
  <c r="F575" i="2" s="1"/>
  <c r="H27" i="2"/>
  <c r="F584" i="2" s="1"/>
  <c r="G26" i="2"/>
  <c r="F558" i="2" s="1"/>
  <c r="N26" i="2"/>
  <c r="F565" i="2" s="1"/>
  <c r="R26" i="2"/>
  <c r="F569" i="2" s="1"/>
  <c r="Z26" i="2"/>
  <c r="F577" i="2" s="1"/>
  <c r="T26" i="2"/>
  <c r="F571" i="2" s="1"/>
  <c r="H26" i="2"/>
  <c r="F559" i="2" s="1"/>
  <c r="AB26" i="2"/>
  <c r="F579" i="2" s="1"/>
  <c r="P26" i="2"/>
  <c r="F567" i="2" s="1"/>
  <c r="AA26" i="2"/>
  <c r="F578" i="2" s="1"/>
  <c r="W27" i="2"/>
  <c r="F599" i="2" s="1"/>
  <c r="I27" i="2"/>
  <c r="F585" i="2" s="1"/>
  <c r="X27" i="2"/>
  <c r="F600" i="2" s="1"/>
  <c r="P27" i="2"/>
  <c r="F592" i="2" s="1"/>
  <c r="O26" i="2"/>
  <c r="F566" i="2" s="1"/>
  <c r="G27" i="2"/>
  <c r="F583" i="2" s="1"/>
  <c r="Y27" i="2"/>
  <c r="F601" i="2" s="1"/>
  <c r="AC27" i="2"/>
  <c r="F605" i="2" s="1"/>
  <c r="V27" i="2"/>
  <c r="F598" i="2" s="1"/>
  <c r="G28" i="2"/>
  <c r="F608" i="2" s="1"/>
  <c r="AB27" i="2"/>
  <c r="F604" i="2" s="1"/>
  <c r="AD28" i="2"/>
  <c r="F631" i="2" s="1"/>
  <c r="J27" i="2"/>
  <c r="F586" i="2" s="1"/>
  <c r="U27" i="2"/>
  <c r="F597" i="2" s="1"/>
  <c r="T28" i="2"/>
  <c r="F621" i="2" s="1"/>
  <c r="Q28" i="2"/>
  <c r="F618" i="2" s="1"/>
  <c r="U28" i="2"/>
  <c r="F622" i="2" s="1"/>
  <c r="O27" i="2"/>
  <c r="F591" i="2" s="1"/>
  <c r="K27" i="2"/>
  <c r="F587" i="2" s="1"/>
  <c r="AB28" i="2"/>
  <c r="F629" i="2" s="1"/>
  <c r="S27" i="2"/>
  <c r="F595" i="2" s="1"/>
  <c r="P28" i="2"/>
  <c r="F617" i="2" s="1"/>
  <c r="T27" i="2"/>
  <c r="F596" i="2" s="1"/>
  <c r="L27" i="2"/>
  <c r="F588" i="2" s="1"/>
  <c r="Z27" i="2"/>
  <c r="F602" i="2" s="1"/>
  <c r="AD27" i="2"/>
  <c r="F606" i="2" s="1"/>
  <c r="M27" i="2"/>
  <c r="F589" i="2" s="1"/>
  <c r="F27" i="2"/>
  <c r="F582" i="2" s="1"/>
  <c r="N27" i="2"/>
  <c r="F590" i="2" s="1"/>
  <c r="R27" i="2"/>
  <c r="F594" i="2" s="1"/>
  <c r="W28" i="2"/>
  <c r="F624" i="2" s="1"/>
  <c r="AA27" i="2"/>
  <c r="F603" i="2" s="1"/>
  <c r="Z28" i="2"/>
  <c r="F627" i="2" s="1"/>
  <c r="J28" i="2"/>
  <c r="F611" i="2" s="1"/>
  <c r="Y28" i="2"/>
  <c r="F626" i="2" s="1"/>
  <c r="AA28" i="2"/>
  <c r="F628" i="2" s="1"/>
  <c r="L28" i="2"/>
  <c r="F613" i="2" s="1"/>
  <c r="R28" i="2"/>
  <c r="F619" i="2" s="1"/>
  <c r="F28" i="2"/>
  <c r="F607" i="2" s="1"/>
  <c r="K28" i="2"/>
  <c r="F612" i="2" s="1"/>
  <c r="V28" i="2"/>
  <c r="F623" i="2" s="1"/>
  <c r="N28" i="2"/>
  <c r="F615" i="2" s="1"/>
  <c r="AC28" i="2"/>
  <c r="F630" i="2" s="1"/>
  <c r="H28" i="2"/>
  <c r="F609" i="2" s="1"/>
  <c r="S28" i="2"/>
  <c r="F620" i="2" s="1"/>
  <c r="O28" i="2"/>
  <c r="F616" i="2" s="1"/>
  <c r="X28" i="2"/>
  <c r="F625" i="2" s="1"/>
  <c r="I28" i="2"/>
  <c r="F610" i="2" s="1"/>
  <c r="E36" i="3"/>
  <c r="FI36" i="3" s="1"/>
  <c r="W36" i="3"/>
  <c r="AD36" i="3"/>
  <c r="AC36" i="3"/>
  <c r="U36" i="3"/>
  <c r="T36" i="3"/>
  <c r="L36" i="3"/>
  <c r="X36" i="3"/>
  <c r="V36" i="3"/>
  <c r="O36" i="3"/>
  <c r="AR36" i="3" l="1" a="1"/>
  <c r="AR36" i="3" s="1"/>
  <c r="CD36" i="3" a="1"/>
  <c r="CD36" i="3" s="1"/>
  <c r="CJ36" i="3" a="1"/>
  <c r="CJ36" i="3" s="1"/>
  <c r="AY36" i="3" a="1"/>
  <c r="AY36" i="3" s="1"/>
  <c r="BU36" i="3" a="1"/>
  <c r="BU36" i="3" s="1"/>
  <c r="AV36" i="3" a="1"/>
  <c r="AV36" i="3" s="1"/>
  <c r="CE36" i="3" a="1"/>
  <c r="CE36" i="3" s="1"/>
  <c r="BT36" i="3" a="1"/>
  <c r="BT36" i="3" s="1"/>
  <c r="CK36" i="3" a="1"/>
  <c r="CK36" i="3" s="1"/>
  <c r="BB36" i="3" a="1"/>
  <c r="BB36" i="3" s="1"/>
  <c r="BY36" i="3" a="1"/>
  <c r="BY36" i="3" s="1"/>
  <c r="CA36" i="3" a="1"/>
  <c r="CA36" i="3" s="1"/>
  <c r="BP36" i="3" a="1"/>
  <c r="BP36" i="3" s="1"/>
  <c r="BX36" i="3" a="1"/>
  <c r="BX36" i="3" s="1"/>
  <c r="BQ36" i="3" a="1"/>
  <c r="BQ36" i="3" s="1"/>
  <c r="CI36" i="3" a="1"/>
  <c r="CI36" i="3" s="1"/>
  <c r="BW36" i="3" a="1"/>
  <c r="BW36" i="3" s="1"/>
  <c r="CC36" i="3" a="1"/>
  <c r="CC36" i="3" s="1"/>
  <c r="BL36" i="3" a="1"/>
  <c r="BL36" i="3" s="1"/>
  <c r="AU36" i="3" a="1"/>
  <c r="AU36" i="3" s="1"/>
  <c r="BG36" i="3" a="1"/>
  <c r="BG36" i="3" s="1"/>
  <c r="AT36" i="3" a="1"/>
  <c r="AT36" i="3" s="1"/>
  <c r="CB36" i="3" a="1"/>
  <c r="CB36" i="3" s="1"/>
  <c r="BZ36" i="3" a="1"/>
  <c r="BZ36" i="3" s="1"/>
  <c r="BJ36" i="3" a="1"/>
  <c r="BJ36" i="3" s="1"/>
  <c r="BO36" i="3" a="1"/>
  <c r="BO36" i="3" s="1"/>
  <c r="BI36" i="3" a="1"/>
  <c r="BI36" i="3" s="1"/>
  <c r="BR36" i="3" a="1"/>
  <c r="BR36" i="3" s="1"/>
  <c r="BE36" i="3" a="1"/>
  <c r="BE36" i="3" s="1"/>
  <c r="CF36" i="3" a="1"/>
  <c r="CF36" i="3" s="1"/>
  <c r="BS36" i="3" a="1"/>
  <c r="BS36" i="3" s="1"/>
  <c r="BF36" i="3" a="1"/>
  <c r="BF36" i="3" s="1"/>
  <c r="AW36" i="3" a="1"/>
  <c r="AW36" i="3" s="1"/>
  <c r="AQ36" i="3" a="1"/>
  <c r="AQ36" i="3" s="1"/>
  <c r="CG36" i="3" a="1"/>
  <c r="CG36" i="3" s="1"/>
  <c r="BV36" i="3" a="1"/>
  <c r="BV36" i="3" s="1"/>
  <c r="AP36" i="3" a="1"/>
  <c r="AP36" i="3" s="1"/>
  <c r="BK36" i="3" a="1"/>
  <c r="BK36" i="3" s="1"/>
  <c r="AZ36" i="3" a="1"/>
  <c r="AZ36" i="3" s="1"/>
  <c r="BD36" i="3" a="1"/>
  <c r="BD36" i="3" s="1"/>
  <c r="BC36" i="3" a="1"/>
  <c r="BC36" i="3" s="1"/>
  <c r="BA36" i="3" a="1"/>
  <c r="BA36" i="3" s="1"/>
  <c r="AS36" i="3" a="1"/>
  <c r="AS36" i="3" s="1"/>
  <c r="AX36" i="3" a="1"/>
  <c r="AX36" i="3" s="1"/>
  <c r="CH36" i="3" a="1"/>
  <c r="CH36" i="3" s="1"/>
  <c r="BH36" i="3" a="1"/>
  <c r="BH36" i="3" s="1"/>
  <c r="BN36" i="3" a="1"/>
  <c r="BN36" i="3" s="1"/>
  <c r="BM36" i="3" a="1"/>
  <c r="BM36" i="3" s="1"/>
  <c r="AO36" i="3" a="1"/>
  <c r="AO36" i="3" s="1"/>
  <c r="AN36" i="3" a="1"/>
  <c r="AN36" i="3" s="1"/>
  <c r="CO36" i="3" a="1"/>
  <c r="CO36" i="3" s="1"/>
  <c r="CS36" i="3" a="1"/>
  <c r="CS36" i="3" s="1"/>
  <c r="CZ36" i="3" a="1"/>
  <c r="CZ36" i="3" s="1"/>
  <c r="DH36" i="3" a="1"/>
  <c r="DH36" i="3" s="1"/>
  <c r="DA36" i="3" a="1"/>
  <c r="DA36" i="3" s="1"/>
  <c r="CX36" i="3" a="1"/>
  <c r="CX36" i="3" s="1"/>
  <c r="DF36" i="3" a="1"/>
  <c r="DF36" i="3" s="1"/>
  <c r="CV36" i="3" a="1"/>
  <c r="CV36" i="3" s="1"/>
  <c r="CN36" i="3" a="1"/>
  <c r="CN36" i="3" s="1"/>
  <c r="DG36" i="3" a="1"/>
  <c r="DG36" i="3" s="1"/>
  <c r="CR36" i="3" a="1"/>
  <c r="CR36" i="3" s="1"/>
  <c r="CT36" i="3" a="1"/>
  <c r="CT36" i="3" s="1"/>
  <c r="DE36" i="3" a="1"/>
  <c r="DE36" i="3" s="1"/>
  <c r="CL36" i="3" a="1"/>
  <c r="CL36" i="3" s="1"/>
  <c r="DD36" i="3" a="1"/>
  <c r="DD36" i="3" s="1"/>
  <c r="DC36" i="3" a="1"/>
  <c r="DC36" i="3" s="1"/>
  <c r="CW36" i="3" a="1"/>
  <c r="CW36" i="3" s="1"/>
  <c r="DB36" i="3" a="1"/>
  <c r="DB36" i="3" s="1"/>
  <c r="DJ36" i="3" a="1"/>
  <c r="DJ36" i="3" s="1"/>
  <c r="CY36" i="3" a="1"/>
  <c r="CY36" i="3" s="1"/>
  <c r="CQ36" i="3" a="1"/>
  <c r="CQ36" i="3" s="1"/>
  <c r="CP36" i="3" a="1"/>
  <c r="CP36" i="3" s="1"/>
  <c r="CM36" i="3" a="1"/>
  <c r="CM36" i="3" s="1"/>
  <c r="DI36" i="3" a="1"/>
  <c r="DI36" i="3" s="1"/>
  <c r="CU36" i="3" a="1"/>
  <c r="CU36" i="3" s="1"/>
  <c r="Q36" i="3"/>
  <c r="R36" i="3" s="1"/>
  <c r="S36" i="3" s="1"/>
  <c r="EL36" i="3"/>
  <c r="EQ36" i="3"/>
  <c r="ES36" i="3"/>
  <c r="FD36" i="3"/>
  <c r="FA36" i="3"/>
  <c r="FG36" i="3"/>
  <c r="EU36" i="3"/>
  <c r="EO36" i="3"/>
  <c r="EY36" i="3"/>
  <c r="EV36" i="3"/>
  <c r="FF36" i="3"/>
  <c r="EM36" i="3"/>
  <c r="ER36" i="3"/>
  <c r="ET36" i="3"/>
  <c r="EN36" i="3"/>
  <c r="FB36" i="3"/>
  <c r="EJ36" i="3"/>
  <c r="EK36" i="3"/>
  <c r="EP36" i="3"/>
  <c r="EZ36" i="3"/>
  <c r="FC36" i="3"/>
  <c r="EW36" i="3"/>
  <c r="FH36" i="3"/>
  <c r="EX36" i="3"/>
  <c r="FE36" i="3"/>
  <c r="J36" i="3"/>
  <c r="E29" i="2" s="1"/>
  <c r="N36" i="3"/>
  <c r="AM36" i="3"/>
  <c r="AL36" i="3"/>
  <c r="AF36" i="3"/>
  <c r="AE36" i="3"/>
  <c r="AJ36" i="3"/>
  <c r="AI36" i="3"/>
  <c r="M36" i="3"/>
  <c r="AG36" i="3"/>
  <c r="AK36" i="3"/>
  <c r="AH36" i="3"/>
  <c r="DN36" i="3" a="1"/>
  <c r="DQ36" i="3" a="1"/>
  <c r="EC36" i="3" a="1"/>
  <c r="EE36" i="3" a="1"/>
  <c r="EH36" i="3" a="1"/>
  <c r="DV36" i="3" a="1"/>
  <c r="DR36" i="3" a="1"/>
  <c r="EA36" i="3" a="1"/>
  <c r="DL36" i="3" a="1"/>
  <c r="DY36" i="3" a="1"/>
  <c r="DK36" i="3" a="1"/>
  <c r="DM36" i="3" a="1"/>
  <c r="EB36" i="3" a="1"/>
  <c r="DP36" i="3" a="1"/>
  <c r="EI36" i="3" a="1"/>
  <c r="DU36" i="3" a="1"/>
  <c r="EG36" i="3" a="1"/>
  <c r="DX36" i="3" a="1"/>
  <c r="DO36" i="3" a="1"/>
  <c r="DS36" i="3" a="1"/>
  <c r="DT36" i="3" a="1"/>
  <c r="EF36" i="3" a="1"/>
  <c r="ED36" i="3" a="1"/>
  <c r="DW36" i="3" a="1"/>
  <c r="DZ36" i="3" a="1"/>
  <c r="DZ36" i="3" l="1"/>
  <c r="DW36" i="3"/>
  <c r="ED36" i="3"/>
  <c r="EF36" i="3"/>
  <c r="DT36" i="3"/>
  <c r="DS36" i="3"/>
  <c r="DO36" i="3"/>
  <c r="DX36" i="3"/>
  <c r="EG36" i="3"/>
  <c r="DU36" i="3"/>
  <c r="EI36" i="3"/>
  <c r="DP36" i="3"/>
  <c r="EB36" i="3"/>
  <c r="DM36" i="3"/>
  <c r="DK36" i="3"/>
  <c r="DY36" i="3"/>
  <c r="DL36" i="3"/>
  <c r="EA36" i="3"/>
  <c r="DR36" i="3"/>
  <c r="DV36" i="3"/>
  <c r="EH36" i="3"/>
  <c r="EE36" i="3"/>
  <c r="EC36" i="3"/>
  <c r="G29" i="2"/>
  <c r="F633" i="2" s="1"/>
  <c r="DQ36" i="3"/>
  <c r="DN36" i="3"/>
  <c r="A36" i="3" l="1"/>
  <c r="R29" i="2"/>
  <c r="F644" i="2" s="1"/>
  <c r="V29" i="2"/>
  <c r="F648" i="2" s="1"/>
  <c r="P29" i="2"/>
  <c r="F642" i="2" s="1"/>
  <c r="Q29" i="2"/>
  <c r="F643" i="2" s="1"/>
  <c r="U29" i="2"/>
  <c r="F647" i="2" s="1"/>
  <c r="W29" i="2"/>
  <c r="F649" i="2" s="1"/>
  <c r="AC29" i="2"/>
  <c r="F655" i="2" s="1"/>
  <c r="T29" i="2"/>
  <c r="F646" i="2" s="1"/>
  <c r="AD29" i="2"/>
  <c r="F656" i="2" s="1"/>
  <c r="I29" i="2"/>
  <c r="F635" i="2" s="1"/>
  <c r="Y29" i="2"/>
  <c r="F651" i="2" s="1"/>
  <c r="AB29" i="2"/>
  <c r="F654" i="2" s="1"/>
  <c r="Z29" i="2"/>
  <c r="F652" i="2" s="1"/>
  <c r="L29" i="2"/>
  <c r="F638" i="2" s="1"/>
  <c r="F29" i="2"/>
  <c r="F632" i="2" s="1"/>
  <c r="X29" i="2"/>
  <c r="F650" i="2" s="1"/>
  <c r="O29" i="2"/>
  <c r="F641" i="2" s="1"/>
  <c r="S29" i="2"/>
  <c r="F645" i="2" s="1"/>
  <c r="N29" i="2"/>
  <c r="F640" i="2" s="1"/>
  <c r="J29" i="2"/>
  <c r="F636" i="2" s="1"/>
  <c r="AA29" i="2"/>
  <c r="F653" i="2" s="1"/>
  <c r="H29" i="2"/>
  <c r="F634" i="2" s="1"/>
  <c r="K29" i="2"/>
  <c r="F637" i="2" s="1"/>
  <c r="M29" i="2"/>
  <c r="F639" i="2" s="1"/>
  <c r="I2" i="3"/>
  <c r="K5" i="3"/>
  <c r="I5" i="3"/>
  <c r="E6" i="6" s="1"/>
  <c r="G5" i="3"/>
  <c r="F5" i="3"/>
  <c r="E5" i="3"/>
  <c r="D5" i="3"/>
  <c r="E8" i="6" l="1"/>
  <c r="Q102" i="1" l="1"/>
  <c r="B9" i="7"/>
  <c r="L18" i="1" l="1"/>
  <c r="L17" i="1"/>
  <c r="L16" i="1"/>
  <c r="L15" i="1"/>
  <c r="L14" i="1"/>
  <c r="L13" i="1"/>
  <c r="K18" i="1"/>
  <c r="K17" i="1"/>
  <c r="K16" i="1"/>
  <c r="K15" i="1"/>
  <c r="K14" i="1"/>
  <c r="K13" i="1"/>
  <c r="J18" i="1"/>
  <c r="J17" i="1"/>
  <c r="J15" i="1"/>
  <c r="J14" i="1"/>
  <c r="M13" i="1" l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Q23" i="1" l="1"/>
  <c r="C39" i="1" l="1"/>
  <c r="C40" i="1" s="1"/>
  <c r="C7" i="1" l="1"/>
  <c r="G7" i="1" s="1"/>
  <c r="G6" i="1"/>
  <c r="C6" i="7" s="1"/>
  <c r="C9" i="1"/>
  <c r="G9" i="1" s="1"/>
  <c r="C8" i="1"/>
  <c r="G8" i="1" s="1"/>
  <c r="C27" i="5" l="1"/>
  <c r="B1" i="5"/>
  <c r="C28" i="5" a="1"/>
  <c r="C28" i="5" s="1"/>
  <c r="C29" i="5" l="1" a="1"/>
  <c r="C29" i="5" s="1"/>
  <c r="B15" i="3" a="1"/>
  <c r="B16" i="3" a="1"/>
  <c r="B14" i="3" a="1"/>
  <c r="B16" i="3" l="1"/>
  <c r="B14" i="3"/>
  <c r="B15" i="3"/>
  <c r="B13" i="3" a="1"/>
  <c r="T16" i="3" a="1"/>
  <c r="J18" i="6" l="1"/>
  <c r="C18" i="6" s="1"/>
  <c r="D18" i="6" s="1"/>
  <c r="J17" i="6"/>
  <c r="C17" i="6" s="1"/>
  <c r="B13" i="3"/>
  <c r="J19" i="6"/>
  <c r="C19" i="6" s="1"/>
  <c r="I14" i="3"/>
  <c r="T16" i="3"/>
  <c r="I15" i="3"/>
  <c r="E15" i="3" s="1"/>
  <c r="FI15" i="3" s="1"/>
  <c r="I16" i="3"/>
  <c r="E16" i="3" s="1"/>
  <c r="FI16" i="3" s="1"/>
  <c r="X14" i="3" a="1"/>
  <c r="T15" i="3" a="1"/>
  <c r="O15" i="3" a="1"/>
  <c r="U14" i="3" a="1"/>
  <c r="X15" i="3" a="1"/>
  <c r="O16" i="3" a="1"/>
  <c r="U16" i="3" a="1"/>
  <c r="U15" i="3" a="1"/>
  <c r="P15" i="3"/>
  <c r="V14" i="3" a="1"/>
  <c r="X16" i="3" a="1"/>
  <c r="L13" i="3" a="1"/>
  <c r="T14" i="3" a="1"/>
  <c r="W16" i="3" a="1"/>
  <c r="O14" i="3" a="1"/>
  <c r="P14" i="3"/>
  <c r="L15" i="3" a="1"/>
  <c r="P16" i="3"/>
  <c r="U13" i="3" a="1"/>
  <c r="L14" i="3" a="1"/>
  <c r="W15" i="3" a="1"/>
  <c r="V15" i="3" a="1"/>
  <c r="W14" i="3" a="1"/>
  <c r="L16" i="3" a="1"/>
  <c r="V16" i="3" a="1"/>
  <c r="AA14" i="3" l="1" a="1"/>
  <c r="AA14" i="3" s="1"/>
  <c r="AB14" i="3" a="1"/>
  <c r="AB14" i="3" s="1"/>
  <c r="AB15" i="3" a="1"/>
  <c r="AB15" i="3" s="1"/>
  <c r="AA15" i="3" a="1"/>
  <c r="AA15" i="3" s="1"/>
  <c r="AA16" i="3" a="1"/>
  <c r="AA16" i="3" s="1"/>
  <c r="AB16" i="3" a="1"/>
  <c r="AB16" i="3" s="1"/>
  <c r="I18" i="6"/>
  <c r="I19" i="6"/>
  <c r="F18" i="6"/>
  <c r="I17" i="6"/>
  <c r="F17" i="6"/>
  <c r="G18" i="6"/>
  <c r="E18" i="6"/>
  <c r="H18" i="6"/>
  <c r="L16" i="3"/>
  <c r="W16" i="3"/>
  <c r="U16" i="3"/>
  <c r="E14" i="3"/>
  <c r="FI14" i="3" s="1"/>
  <c r="H17" i="6"/>
  <c r="D17" i="6"/>
  <c r="E17" i="6"/>
  <c r="W15" i="3"/>
  <c r="T15" i="3"/>
  <c r="AD15" i="3"/>
  <c r="U15" i="3"/>
  <c r="O15" i="3"/>
  <c r="L14" i="3"/>
  <c r="O14" i="3"/>
  <c r="X14" i="3"/>
  <c r="W14" i="3"/>
  <c r="V14" i="3"/>
  <c r="U14" i="3"/>
  <c r="T14" i="3"/>
  <c r="AC16" i="3"/>
  <c r="AD16" i="3"/>
  <c r="AC15" i="3"/>
  <c r="I13" i="3"/>
  <c r="E13" i="3" s="1"/>
  <c r="FI13" i="3" s="1"/>
  <c r="V16" i="3"/>
  <c r="O16" i="3"/>
  <c r="AC14" i="3"/>
  <c r="AD14" i="3"/>
  <c r="U13" i="3"/>
  <c r="J16" i="6"/>
  <c r="C16" i="6" s="1"/>
  <c r="X16" i="3"/>
  <c r="X15" i="3"/>
  <c r="L15" i="3"/>
  <c r="V15" i="3"/>
  <c r="L13" i="3"/>
  <c r="P13" i="3"/>
  <c r="T13" i="3" a="1"/>
  <c r="X13" i="3" a="1"/>
  <c r="V13" i="3" a="1"/>
  <c r="W13" i="3" a="1"/>
  <c r="O13" i="3" a="1"/>
  <c r="CB15" i="3" l="1" a="1"/>
  <c r="CB15" i="3" s="1"/>
  <c r="AY15" i="3" a="1"/>
  <c r="AY15" i="3" s="1"/>
  <c r="AS15" i="3" a="1"/>
  <c r="AS15" i="3" s="1"/>
  <c r="AR15" i="3" a="1"/>
  <c r="AR15" i="3" s="1"/>
  <c r="BK15" i="3" a="1"/>
  <c r="BK15" i="3" s="1"/>
  <c r="BS15" i="3" a="1"/>
  <c r="BS15" i="3" s="1"/>
  <c r="BQ15" i="3" a="1"/>
  <c r="BQ15" i="3" s="1"/>
  <c r="BO15" i="3" a="1"/>
  <c r="BO15" i="3" s="1"/>
  <c r="BV15" i="3" a="1"/>
  <c r="BV15" i="3" s="1"/>
  <c r="BR15" i="3" a="1"/>
  <c r="BR15" i="3" s="1"/>
  <c r="BY15" i="3" a="1"/>
  <c r="BY15" i="3" s="1"/>
  <c r="CK15" i="3" a="1"/>
  <c r="CK15" i="3" s="1"/>
  <c r="BU15" i="3" a="1"/>
  <c r="BU15" i="3" s="1"/>
  <c r="AU15" i="3" a="1"/>
  <c r="AU15" i="3" s="1"/>
  <c r="BH15" i="3" a="1"/>
  <c r="BH15" i="3" s="1"/>
  <c r="CE15" i="3" a="1"/>
  <c r="CE15" i="3" s="1"/>
  <c r="BD15" i="3" a="1"/>
  <c r="BD15" i="3" s="1"/>
  <c r="BJ15" i="3" a="1"/>
  <c r="BJ15" i="3" s="1"/>
  <c r="CF15" i="3" a="1"/>
  <c r="CF15" i="3" s="1"/>
  <c r="AT15" i="3" a="1"/>
  <c r="AT15" i="3" s="1"/>
  <c r="AX15" i="3" a="1"/>
  <c r="AX15" i="3" s="1"/>
  <c r="AW15" i="3" a="1"/>
  <c r="AW15" i="3" s="1"/>
  <c r="AP15" i="3" a="1"/>
  <c r="AP15" i="3" s="1"/>
  <c r="BX15" i="3" a="1"/>
  <c r="BX15" i="3" s="1"/>
  <c r="BC15" i="3" a="1"/>
  <c r="BC15" i="3" s="1"/>
  <c r="BM15" i="3" a="1"/>
  <c r="BM15" i="3" s="1"/>
  <c r="AV15" i="3" a="1"/>
  <c r="AV15" i="3" s="1"/>
  <c r="CJ15" i="3" a="1"/>
  <c r="CJ15" i="3" s="1"/>
  <c r="BT15" i="3" a="1"/>
  <c r="BT15" i="3" s="1"/>
  <c r="CH15" i="3" a="1"/>
  <c r="CH15" i="3" s="1"/>
  <c r="BP15" i="3" a="1"/>
  <c r="BP15" i="3" s="1"/>
  <c r="BZ15" i="3" a="1"/>
  <c r="BZ15" i="3" s="1"/>
  <c r="BB15" i="3" a="1"/>
  <c r="BB15" i="3" s="1"/>
  <c r="BG15" i="3" a="1"/>
  <c r="BG15" i="3" s="1"/>
  <c r="BA15" i="3" a="1"/>
  <c r="BA15" i="3" s="1"/>
  <c r="BN15" i="3" a="1"/>
  <c r="BN15" i="3" s="1"/>
  <c r="BL15" i="3" a="1"/>
  <c r="BL15" i="3" s="1"/>
  <c r="CI15" i="3" a="1"/>
  <c r="CI15" i="3" s="1"/>
  <c r="CD15" i="3" a="1"/>
  <c r="CD15" i="3" s="1"/>
  <c r="BW15" i="3" a="1"/>
  <c r="BW15" i="3" s="1"/>
  <c r="CG15" i="3" a="1"/>
  <c r="CG15" i="3" s="1"/>
  <c r="BF15" i="3" a="1"/>
  <c r="BF15" i="3" s="1"/>
  <c r="BI15" i="3" a="1"/>
  <c r="BI15" i="3" s="1"/>
  <c r="AQ15" i="3" a="1"/>
  <c r="AQ15" i="3" s="1"/>
  <c r="CA15" i="3" a="1"/>
  <c r="CA15" i="3" s="1"/>
  <c r="BE15" i="3" a="1"/>
  <c r="BE15" i="3" s="1"/>
  <c r="AZ15" i="3" a="1"/>
  <c r="AZ15" i="3" s="1"/>
  <c r="CC15" i="3" a="1"/>
  <c r="CC15" i="3" s="1"/>
  <c r="BX14" i="3" a="1"/>
  <c r="BX14" i="3" s="1"/>
  <c r="AQ14" i="3" a="1"/>
  <c r="AQ14" i="3" s="1"/>
  <c r="BK14" i="3" a="1"/>
  <c r="BK14" i="3" s="1"/>
  <c r="BQ14" i="3" a="1"/>
  <c r="BQ14" i="3" s="1"/>
  <c r="AW14" i="3" a="1"/>
  <c r="AW14" i="3" s="1"/>
  <c r="AP14" i="3" a="1"/>
  <c r="AP14" i="3" s="1"/>
  <c r="CA14" i="3" a="1"/>
  <c r="CA14" i="3" s="1"/>
  <c r="BF14" i="3" a="1"/>
  <c r="BF14" i="3" s="1"/>
  <c r="BO14" i="3" a="1"/>
  <c r="BO14" i="3" s="1"/>
  <c r="BT14" i="3" a="1"/>
  <c r="BT14" i="3" s="1"/>
  <c r="BU14" i="3" a="1"/>
  <c r="BU14" i="3" s="1"/>
  <c r="BE14" i="3" a="1"/>
  <c r="BE14" i="3" s="1"/>
  <c r="BY14" i="3" a="1"/>
  <c r="BY14" i="3" s="1"/>
  <c r="BG14" i="3" a="1"/>
  <c r="BG14" i="3" s="1"/>
  <c r="BL14" i="3" a="1"/>
  <c r="BL14" i="3" s="1"/>
  <c r="BZ14" i="3" a="1"/>
  <c r="BZ14" i="3" s="1"/>
  <c r="BH14" i="3" a="1"/>
  <c r="BH14" i="3" s="1"/>
  <c r="CH14" i="3" a="1"/>
  <c r="CH14" i="3" s="1"/>
  <c r="BD14" i="3" a="1"/>
  <c r="BD14" i="3" s="1"/>
  <c r="CC14" i="3" a="1"/>
  <c r="CC14" i="3" s="1"/>
  <c r="BC14" i="3" a="1"/>
  <c r="BC14" i="3" s="1"/>
  <c r="BI14" i="3" a="1"/>
  <c r="BI14" i="3" s="1"/>
  <c r="AX14" i="3" a="1"/>
  <c r="AX14" i="3" s="1"/>
  <c r="CE14" i="3" a="1"/>
  <c r="CE14" i="3" s="1"/>
  <c r="AR14" i="3" a="1"/>
  <c r="AR14" i="3" s="1"/>
  <c r="AY14" i="3" a="1"/>
  <c r="AY14" i="3" s="1"/>
  <c r="CK14" i="3" a="1"/>
  <c r="CK14" i="3" s="1"/>
  <c r="BW14" i="3" a="1"/>
  <c r="BW14" i="3" s="1"/>
  <c r="BA14" i="3" a="1"/>
  <c r="BA14" i="3" s="1"/>
  <c r="BJ14" i="3" a="1"/>
  <c r="BJ14" i="3" s="1"/>
  <c r="BN14" i="3" a="1"/>
  <c r="BN14" i="3" s="1"/>
  <c r="BM14" i="3" a="1"/>
  <c r="BM14" i="3" s="1"/>
  <c r="AT14" i="3" a="1"/>
  <c r="AT14" i="3" s="1"/>
  <c r="BS14" i="3" a="1"/>
  <c r="BS14" i="3" s="1"/>
  <c r="BP14" i="3" a="1"/>
  <c r="BP14" i="3" s="1"/>
  <c r="CF14" i="3" a="1"/>
  <c r="CF14" i="3" s="1"/>
  <c r="AV14" i="3" a="1"/>
  <c r="AV14" i="3" s="1"/>
  <c r="BR14" i="3" a="1"/>
  <c r="BR14" i="3" s="1"/>
  <c r="CB14" i="3" a="1"/>
  <c r="CB14" i="3" s="1"/>
  <c r="BB14" i="3" a="1"/>
  <c r="BB14" i="3" s="1"/>
  <c r="CJ14" i="3" a="1"/>
  <c r="CJ14" i="3" s="1"/>
  <c r="CG14" i="3" a="1"/>
  <c r="CG14" i="3" s="1"/>
  <c r="CI14" i="3" a="1"/>
  <c r="CI14" i="3" s="1"/>
  <c r="AS14" i="3" a="1"/>
  <c r="AS14" i="3" s="1"/>
  <c r="CD14" i="3" a="1"/>
  <c r="CD14" i="3" s="1"/>
  <c r="AZ14" i="3" a="1"/>
  <c r="AZ14" i="3" s="1"/>
  <c r="BV14" i="3" a="1"/>
  <c r="BV14" i="3" s="1"/>
  <c r="AU14" i="3" a="1"/>
  <c r="AU14" i="3" s="1"/>
  <c r="AP16" i="3" a="1"/>
  <c r="AP16" i="3" s="1"/>
  <c r="CG16" i="3" a="1"/>
  <c r="CG16" i="3" s="1"/>
  <c r="BZ16" i="3" a="1"/>
  <c r="BZ16" i="3" s="1"/>
  <c r="BF16" i="3" a="1"/>
  <c r="BF16" i="3" s="1"/>
  <c r="AX16" i="3" a="1"/>
  <c r="AX16" i="3" s="1"/>
  <c r="AR16" i="3" a="1"/>
  <c r="AR16" i="3" s="1"/>
  <c r="BY16" i="3" a="1"/>
  <c r="BY16" i="3" s="1"/>
  <c r="BG16" i="3" a="1"/>
  <c r="BG16" i="3" s="1"/>
  <c r="CC16" i="3" a="1"/>
  <c r="CC16" i="3" s="1"/>
  <c r="AU16" i="3" a="1"/>
  <c r="AU16" i="3" s="1"/>
  <c r="BR16" i="3" a="1"/>
  <c r="BR16" i="3" s="1"/>
  <c r="AW16" i="3" a="1"/>
  <c r="AW16" i="3" s="1"/>
  <c r="BP16" i="3" a="1"/>
  <c r="BP16" i="3" s="1"/>
  <c r="CH16" i="3" a="1"/>
  <c r="CH16" i="3" s="1"/>
  <c r="BC16" i="3" a="1"/>
  <c r="BC16" i="3" s="1"/>
  <c r="CJ16" i="3" a="1"/>
  <c r="CJ16" i="3" s="1"/>
  <c r="BV16" i="3" a="1"/>
  <c r="BV16" i="3" s="1"/>
  <c r="BJ16" i="3" a="1"/>
  <c r="BJ16" i="3" s="1"/>
  <c r="AZ16" i="3" a="1"/>
  <c r="AZ16" i="3" s="1"/>
  <c r="CA16" i="3" a="1"/>
  <c r="CA16" i="3" s="1"/>
  <c r="BS16" i="3" a="1"/>
  <c r="BS16" i="3" s="1"/>
  <c r="AS16" i="3" a="1"/>
  <c r="AS16" i="3" s="1"/>
  <c r="CF16" i="3" a="1"/>
  <c r="CF16" i="3" s="1"/>
  <c r="BE16" i="3" a="1"/>
  <c r="BE16" i="3" s="1"/>
  <c r="AT16" i="3" a="1"/>
  <c r="AT16" i="3" s="1"/>
  <c r="BQ16" i="3" a="1"/>
  <c r="BQ16" i="3" s="1"/>
  <c r="CE16" i="3" a="1"/>
  <c r="CE16" i="3" s="1"/>
  <c r="BM16" i="3" a="1"/>
  <c r="BM16" i="3" s="1"/>
  <c r="BB16" i="3" a="1"/>
  <c r="BB16" i="3" s="1"/>
  <c r="BO16" i="3" a="1"/>
  <c r="BO16" i="3" s="1"/>
  <c r="BI16" i="3" a="1"/>
  <c r="BI16" i="3" s="1"/>
  <c r="AY16" i="3" a="1"/>
  <c r="AY16" i="3" s="1"/>
  <c r="BD16" i="3" a="1"/>
  <c r="BD16" i="3" s="1"/>
  <c r="CI16" i="3" a="1"/>
  <c r="CI16" i="3" s="1"/>
  <c r="BW16" i="3" a="1"/>
  <c r="BW16" i="3" s="1"/>
  <c r="BN16" i="3" a="1"/>
  <c r="BN16" i="3" s="1"/>
  <c r="CD16" i="3" a="1"/>
  <c r="CD16" i="3" s="1"/>
  <c r="CB16" i="3" a="1"/>
  <c r="CB16" i="3" s="1"/>
  <c r="BH16" i="3" a="1"/>
  <c r="BH16" i="3" s="1"/>
  <c r="BX16" i="3" a="1"/>
  <c r="BX16" i="3" s="1"/>
  <c r="BK16" i="3" a="1"/>
  <c r="BK16" i="3" s="1"/>
  <c r="BL16" i="3" a="1"/>
  <c r="BL16" i="3" s="1"/>
  <c r="AQ16" i="3" a="1"/>
  <c r="AQ16" i="3" s="1"/>
  <c r="CK16" i="3" a="1"/>
  <c r="CK16" i="3" s="1"/>
  <c r="BU16" i="3" a="1"/>
  <c r="BU16" i="3" s="1"/>
  <c r="AV16" i="3" a="1"/>
  <c r="AV16" i="3" s="1"/>
  <c r="BA16" i="3" a="1"/>
  <c r="BA16" i="3" s="1"/>
  <c r="BT16" i="3" a="1"/>
  <c r="BT16" i="3" s="1"/>
  <c r="AO15" i="3" a="1"/>
  <c r="AO15" i="3" s="1"/>
  <c r="AN15" i="3" a="1"/>
  <c r="AN15" i="3" s="1"/>
  <c r="AO14" i="3" a="1"/>
  <c r="AO14" i="3" s="1"/>
  <c r="AN14" i="3" a="1"/>
  <c r="AN14" i="3" s="1"/>
  <c r="AO16" i="3" a="1"/>
  <c r="AO16" i="3" s="1"/>
  <c r="AN16" i="3" a="1"/>
  <c r="AN16" i="3" s="1"/>
  <c r="AB13" i="3" a="1"/>
  <c r="AB13" i="3" s="1"/>
  <c r="AA13" i="3" a="1"/>
  <c r="AA13" i="3" s="1"/>
  <c r="W13" i="3"/>
  <c r="CY14" i="3" a="1"/>
  <c r="CY14" i="3" s="1"/>
  <c r="CX14" i="3" a="1"/>
  <c r="CX14" i="3" s="1"/>
  <c r="DI14" i="3" a="1"/>
  <c r="DI14" i="3" s="1"/>
  <c r="DJ14" i="3" a="1"/>
  <c r="DJ14" i="3" s="1"/>
  <c r="DF14" i="3" a="1"/>
  <c r="DF14" i="3" s="1"/>
  <c r="CR14" i="3" a="1"/>
  <c r="CR14" i="3" s="1"/>
  <c r="DE14" i="3" a="1"/>
  <c r="DE14" i="3" s="1"/>
  <c r="CP14" i="3" a="1"/>
  <c r="CP14" i="3" s="1"/>
  <c r="DC14" i="3" a="1"/>
  <c r="DC14" i="3" s="1"/>
  <c r="DB14" i="3" a="1"/>
  <c r="DB14" i="3" s="1"/>
  <c r="CT14" i="3" a="1"/>
  <c r="CT14" i="3" s="1"/>
  <c r="CS14" i="3" a="1"/>
  <c r="CS14" i="3" s="1"/>
  <c r="CV14" i="3" a="1"/>
  <c r="CV14" i="3" s="1"/>
  <c r="DG14" i="3" a="1"/>
  <c r="DG14" i="3" s="1"/>
  <c r="DD14" i="3" a="1"/>
  <c r="DD14" i="3" s="1"/>
  <c r="CQ14" i="3" a="1"/>
  <c r="CQ14" i="3" s="1"/>
  <c r="DA14" i="3" a="1"/>
  <c r="DA14" i="3" s="1"/>
  <c r="CO14" i="3" a="1"/>
  <c r="CO14" i="3" s="1"/>
  <c r="CN14" i="3" a="1"/>
  <c r="CN14" i="3" s="1"/>
  <c r="CL14" i="3" a="1"/>
  <c r="CL14" i="3" s="1"/>
  <c r="CW14" i="3" a="1"/>
  <c r="CW14" i="3" s="1"/>
  <c r="DH14" i="3" a="1"/>
  <c r="DH14" i="3" s="1"/>
  <c r="CM14" i="3" a="1"/>
  <c r="CM14" i="3" s="1"/>
  <c r="CZ14" i="3" a="1"/>
  <c r="CZ14" i="3" s="1"/>
  <c r="CU14" i="3" a="1"/>
  <c r="CU14" i="3" s="1"/>
  <c r="CW15" i="3" a="1"/>
  <c r="CW15" i="3" s="1"/>
  <c r="CN15" i="3" a="1"/>
  <c r="CN15" i="3" s="1"/>
  <c r="DD15" i="3" a="1"/>
  <c r="DD15" i="3" s="1"/>
  <c r="CY15" i="3" a="1"/>
  <c r="CY15" i="3" s="1"/>
  <c r="DA15" i="3" a="1"/>
  <c r="DA15" i="3" s="1"/>
  <c r="CV15" i="3" a="1"/>
  <c r="CV15" i="3" s="1"/>
  <c r="DJ15" i="3" a="1"/>
  <c r="DJ15" i="3" s="1"/>
  <c r="CZ15" i="3" a="1"/>
  <c r="CZ15" i="3" s="1"/>
  <c r="DC15" i="3" a="1"/>
  <c r="DC15" i="3" s="1"/>
  <c r="CU15" i="3" a="1"/>
  <c r="CU15" i="3" s="1"/>
  <c r="CT15" i="3" a="1"/>
  <c r="CT15" i="3" s="1"/>
  <c r="CL15" i="3" a="1"/>
  <c r="CL15" i="3" s="1"/>
  <c r="DB15" i="3" a="1"/>
  <c r="DB15" i="3" s="1"/>
  <c r="CX15" i="3" a="1"/>
  <c r="CX15" i="3" s="1"/>
  <c r="DI15" i="3" a="1"/>
  <c r="DI15" i="3" s="1"/>
  <c r="DH15" i="3" a="1"/>
  <c r="DH15" i="3" s="1"/>
  <c r="CS15" i="3" a="1"/>
  <c r="CS15" i="3" s="1"/>
  <c r="DG15" i="3" a="1"/>
  <c r="DG15" i="3" s="1"/>
  <c r="CO15" i="3" a="1"/>
  <c r="CO15" i="3" s="1"/>
  <c r="CR15" i="3" a="1"/>
  <c r="CR15" i="3" s="1"/>
  <c r="DF15" i="3" a="1"/>
  <c r="DF15" i="3" s="1"/>
  <c r="DE15" i="3" a="1"/>
  <c r="DE15" i="3" s="1"/>
  <c r="CQ15" i="3" a="1"/>
  <c r="CQ15" i="3" s="1"/>
  <c r="CP15" i="3" a="1"/>
  <c r="CP15" i="3" s="1"/>
  <c r="CM15" i="3" a="1"/>
  <c r="CM15" i="3" s="1"/>
  <c r="DI16" i="3" a="1"/>
  <c r="DI16" i="3" s="1"/>
  <c r="CO16" i="3" a="1"/>
  <c r="CO16" i="3" s="1"/>
  <c r="CR16" i="3" a="1"/>
  <c r="CR16" i="3" s="1"/>
  <c r="CL16" i="3" a="1"/>
  <c r="CL16" i="3" s="1"/>
  <c r="DD16" i="3" a="1"/>
  <c r="DD16" i="3" s="1"/>
  <c r="DB16" i="3" a="1"/>
  <c r="DB16" i="3" s="1"/>
  <c r="CP16" i="3" a="1"/>
  <c r="CP16" i="3" s="1"/>
  <c r="DE16" i="3" a="1"/>
  <c r="DE16" i="3" s="1"/>
  <c r="CW16" i="3" a="1"/>
  <c r="CW16" i="3" s="1"/>
  <c r="CN16" i="3" a="1"/>
  <c r="CN16" i="3" s="1"/>
  <c r="DG16" i="3" a="1"/>
  <c r="DG16" i="3" s="1"/>
  <c r="DC16" i="3" a="1"/>
  <c r="DC16" i="3" s="1"/>
  <c r="DH16" i="3" a="1"/>
  <c r="DH16" i="3" s="1"/>
  <c r="CY16" i="3" a="1"/>
  <c r="CY16" i="3" s="1"/>
  <c r="DJ16" i="3" a="1"/>
  <c r="DJ16" i="3" s="1"/>
  <c r="CM16" i="3" a="1"/>
  <c r="CM16" i="3" s="1"/>
  <c r="DF16" i="3" a="1"/>
  <c r="DF16" i="3" s="1"/>
  <c r="CV16" i="3" a="1"/>
  <c r="CV16" i="3" s="1"/>
  <c r="CZ16" i="3" a="1"/>
  <c r="CZ16" i="3" s="1"/>
  <c r="DA16" i="3" a="1"/>
  <c r="DA16" i="3" s="1"/>
  <c r="CQ16" i="3" a="1"/>
  <c r="CQ16" i="3" s="1"/>
  <c r="CX16" i="3" a="1"/>
  <c r="CX16" i="3" s="1"/>
  <c r="CU16" i="3" a="1"/>
  <c r="CU16" i="3" s="1"/>
  <c r="CT16" i="3" a="1"/>
  <c r="CT16" i="3" s="1"/>
  <c r="CS16" i="3" a="1"/>
  <c r="CS16" i="3" s="1"/>
  <c r="EV15" i="3"/>
  <c r="EK14" i="3"/>
  <c r="EQ16" i="3"/>
  <c r="J16" i="3"/>
  <c r="E9" i="2" s="1"/>
  <c r="I16" i="6"/>
  <c r="G17" i="6"/>
  <c r="Q16" i="3"/>
  <c r="R16" i="3" s="1"/>
  <c r="S16" i="3" s="1"/>
  <c r="EI15" i="3" a="1"/>
  <c r="EI15" i="3" s="1"/>
  <c r="DM15" i="3" a="1"/>
  <c r="DM15" i="3" s="1"/>
  <c r="DV15" i="3" a="1"/>
  <c r="DV15" i="3" s="1"/>
  <c r="DZ15" i="3" a="1"/>
  <c r="DZ15" i="3" s="1"/>
  <c r="AI15" i="3"/>
  <c r="EH15" i="3" a="1"/>
  <c r="EH15" i="3" s="1"/>
  <c r="DN15" i="3" a="1"/>
  <c r="DN15" i="3" s="1"/>
  <c r="FB15" i="3"/>
  <c r="DS15" i="3" a="1"/>
  <c r="DS15" i="3" s="1"/>
  <c r="DP15" i="3" a="1"/>
  <c r="DP15" i="3" s="1"/>
  <c r="EQ15" i="3"/>
  <c r="FC14" i="3"/>
  <c r="DK15" i="3" a="1"/>
  <c r="DK15" i="3" s="1"/>
  <c r="N15" i="3" s="1"/>
  <c r="M15" i="3"/>
  <c r="J15" i="3"/>
  <c r="E8" i="2" s="1"/>
  <c r="EO15" i="3"/>
  <c r="DY15" i="3" a="1"/>
  <c r="DY15" i="3" s="1"/>
  <c r="EX15" i="3"/>
  <c r="EY15" i="3"/>
  <c r="EB15" i="3" a="1"/>
  <c r="EB15" i="3" s="1"/>
  <c r="AG15" i="3"/>
  <c r="EZ15" i="3"/>
  <c r="DT14" i="3" a="1"/>
  <c r="DT14" i="3" s="1"/>
  <c r="FA15" i="3"/>
  <c r="FD14" i="3"/>
  <c r="DO15" i="3" a="1"/>
  <c r="DO15" i="3" s="1"/>
  <c r="FD15" i="3"/>
  <c r="DP14" i="3" a="1"/>
  <c r="DP14" i="3" s="1"/>
  <c r="DX15" i="3" a="1"/>
  <c r="DX15" i="3" s="1"/>
  <c r="EC15" i="3" a="1"/>
  <c r="EC15" i="3" s="1"/>
  <c r="DW15" i="3" a="1"/>
  <c r="DW15" i="3" s="1"/>
  <c r="AJ15" i="3"/>
  <c r="EL15" i="3"/>
  <c r="EB14" i="3" a="1"/>
  <c r="EB14" i="3" s="1"/>
  <c r="Q15" i="3"/>
  <c r="R15" i="3" s="1"/>
  <c r="S15" i="3" s="1"/>
  <c r="EK15" i="3"/>
  <c r="EG15" i="3" a="1"/>
  <c r="EG15" i="3" s="1"/>
  <c r="DU15" i="3" a="1"/>
  <c r="DU15" i="3" s="1"/>
  <c r="DL15" i="3" a="1"/>
  <c r="DL15" i="3" s="1"/>
  <c r="FG15" i="3"/>
  <c r="DT15" i="3" a="1"/>
  <c r="DT15" i="3" s="1"/>
  <c r="FC15" i="3"/>
  <c r="EE15" i="3" a="1"/>
  <c r="EE15" i="3" s="1"/>
  <c r="EF15" i="3" a="1"/>
  <c r="EF15" i="3" s="1"/>
  <c r="DR15" i="3" a="1"/>
  <c r="DR15" i="3" s="1"/>
  <c r="EM15" i="3"/>
  <c r="FH15" i="3"/>
  <c r="ED15" i="3" a="1"/>
  <c r="ED15" i="3" s="1"/>
  <c r="DM14" i="3" a="1"/>
  <c r="DM14" i="3" s="1"/>
  <c r="FE15" i="3"/>
  <c r="FF15" i="3"/>
  <c r="AF15" i="3"/>
  <c r="EI14" i="3" a="1"/>
  <c r="EI14" i="3" s="1"/>
  <c r="DQ15" i="3" a="1"/>
  <c r="DQ15" i="3" s="1"/>
  <c r="EN15" i="3"/>
  <c r="EP15" i="3"/>
  <c r="J14" i="3"/>
  <c r="E7" i="2" s="1"/>
  <c r="EM14" i="3"/>
  <c r="EN14" i="3"/>
  <c r="DQ14" i="3" a="1"/>
  <c r="DQ14" i="3" s="1"/>
  <c r="EP14" i="3"/>
  <c r="EH14" i="3" a="1"/>
  <c r="EH14" i="3" s="1"/>
  <c r="DR14" i="3" a="1"/>
  <c r="DR14" i="3" s="1"/>
  <c r="AJ14" i="3"/>
  <c r="FG14" i="3"/>
  <c r="EO14" i="3"/>
  <c r="DY14" i="3" a="1"/>
  <c r="DY14" i="3" s="1"/>
  <c r="FH14" i="3"/>
  <c r="AD7" i="2" s="1"/>
  <c r="F106" i="2" s="1"/>
  <c r="EQ14" i="3"/>
  <c r="DZ14" i="3" a="1"/>
  <c r="DZ14" i="3" s="1"/>
  <c r="EC14" i="3" a="1"/>
  <c r="EC14" i="3" s="1"/>
  <c r="EW14" i="3"/>
  <c r="EE14" i="3" a="1"/>
  <c r="EE14" i="3" s="1"/>
  <c r="EX14" i="3"/>
  <c r="DL14" i="3" a="1"/>
  <c r="DL14" i="3" s="1"/>
  <c r="EF14" i="3" a="1"/>
  <c r="EF14" i="3" s="1"/>
  <c r="ES14" i="3"/>
  <c r="ED14" i="3" a="1"/>
  <c r="ED14" i="3" s="1"/>
  <c r="EG14" i="3" a="1"/>
  <c r="EG14" i="3" s="1"/>
  <c r="EZ14" i="3"/>
  <c r="EY14" i="3"/>
  <c r="DS14" i="3" a="1"/>
  <c r="DS14" i="3" s="1"/>
  <c r="EA14" i="3" a="1"/>
  <c r="EA14" i="3" s="1"/>
  <c r="DK14" i="3" a="1"/>
  <c r="DK14" i="3" s="1"/>
  <c r="N14" i="3" s="1"/>
  <c r="DW14" i="3" a="1"/>
  <c r="DW14" i="3" s="1"/>
  <c r="EU14" i="3"/>
  <c r="M14" i="3"/>
  <c r="DN14" i="3" a="1"/>
  <c r="DN14" i="3" s="1"/>
  <c r="DX14" i="3" a="1"/>
  <c r="DX14" i="3" s="1"/>
  <c r="DU14" i="3" a="1"/>
  <c r="DU14" i="3" s="1"/>
  <c r="EL14" i="3"/>
  <c r="FA14" i="3"/>
  <c r="AF14" i="3"/>
  <c r="AG14" i="3"/>
  <c r="ET14" i="3"/>
  <c r="DO14" i="3" a="1"/>
  <c r="DO14" i="3" s="1"/>
  <c r="DV14" i="3" a="1"/>
  <c r="DV14" i="3" s="1"/>
  <c r="AI14" i="3"/>
  <c r="FF14" i="3"/>
  <c r="EV14" i="3"/>
  <c r="R7" i="2" s="1"/>
  <c r="F94" i="2" s="1"/>
  <c r="FB14" i="3"/>
  <c r="ER15" i="3"/>
  <c r="ET15" i="3"/>
  <c r="EA15" i="3" a="1"/>
  <c r="EA15" i="3" s="1"/>
  <c r="ES15" i="3"/>
  <c r="ER14" i="3"/>
  <c r="FE14" i="3"/>
  <c r="EW15" i="3"/>
  <c r="EU15" i="3"/>
  <c r="T13" i="3"/>
  <c r="O13" i="3"/>
  <c r="AC13" i="3"/>
  <c r="AD13" i="3"/>
  <c r="V13" i="3"/>
  <c r="X13" i="3"/>
  <c r="H19" i="6"/>
  <c r="G19" i="6"/>
  <c r="F19" i="6"/>
  <c r="E19" i="6"/>
  <c r="D19" i="6"/>
  <c r="DL16" i="3" a="1"/>
  <c r="DL16" i="3" s="1"/>
  <c r="DV16" i="3" a="1"/>
  <c r="DV16" i="3" s="1"/>
  <c r="DS16" i="3" a="1"/>
  <c r="DS16" i="3" s="1"/>
  <c r="EL16" i="3"/>
  <c r="DP16" i="3" a="1"/>
  <c r="DP16" i="3" s="1"/>
  <c r="EB16" i="3" a="1"/>
  <c r="EB16" i="3" s="1"/>
  <c r="DR16" i="3" a="1"/>
  <c r="DR16" i="3" s="1"/>
  <c r="EF16" i="3" a="1"/>
  <c r="EF16" i="3" s="1"/>
  <c r="EC16" i="3" a="1"/>
  <c r="EC16" i="3" s="1"/>
  <c r="AF16" i="3"/>
  <c r="EY16" i="3"/>
  <c r="ED16" i="3" a="1"/>
  <c r="ED16" i="3" s="1"/>
  <c r="AJ16" i="3"/>
  <c r="DN16" i="3" a="1"/>
  <c r="DN16" i="3" s="1"/>
  <c r="EE16" i="3" a="1"/>
  <c r="EE16" i="3" s="1"/>
  <c r="DY16" i="3" a="1"/>
  <c r="DY16" i="3" s="1"/>
  <c r="EW16" i="3"/>
  <c r="AI16" i="3"/>
  <c r="FA16" i="3"/>
  <c r="DQ16" i="3" a="1"/>
  <c r="DQ16" i="3" s="1"/>
  <c r="FD16" i="3"/>
  <c r="DM16" i="3" a="1"/>
  <c r="DM16" i="3" s="1"/>
  <c r="EI16" i="3" a="1"/>
  <c r="EI16" i="3" s="1"/>
  <c r="EH16" i="3" a="1"/>
  <c r="EH16" i="3" s="1"/>
  <c r="DZ16" i="3" a="1"/>
  <c r="DZ16" i="3" s="1"/>
  <c r="FF16" i="3"/>
  <c r="FC16" i="3"/>
  <c r="ER16" i="3"/>
  <c r="ES16" i="3"/>
  <c r="AG16" i="3"/>
  <c r="DO16" i="3" a="1"/>
  <c r="DO16" i="3" s="1"/>
  <c r="EK16" i="3"/>
  <c r="EP16" i="3"/>
  <c r="ET16" i="3"/>
  <c r="DW16" i="3" a="1"/>
  <c r="DW16" i="3" s="1"/>
  <c r="EM16" i="3"/>
  <c r="FB16" i="3"/>
  <c r="DU16" i="3" a="1"/>
  <c r="DU16" i="3" s="1"/>
  <c r="EA16" i="3" a="1"/>
  <c r="EA16" i="3" s="1"/>
  <c r="FG16" i="3"/>
  <c r="EV16" i="3"/>
  <c r="DK16" i="3" a="1"/>
  <c r="DK16" i="3" s="1"/>
  <c r="N16" i="3" s="1"/>
  <c r="EG16" i="3" a="1"/>
  <c r="EG16" i="3" s="1"/>
  <c r="DX16" i="3" a="1"/>
  <c r="DX16" i="3" s="1"/>
  <c r="EN16" i="3"/>
  <c r="EX16" i="3"/>
  <c r="DT16" i="3" a="1"/>
  <c r="DT16" i="3" s="1"/>
  <c r="EZ16" i="3"/>
  <c r="Q14" i="3"/>
  <c r="R14" i="3" s="1"/>
  <c r="S14" i="3" s="1"/>
  <c r="FE16" i="3"/>
  <c r="FH16" i="3"/>
  <c r="EO16" i="3"/>
  <c r="EU16" i="3"/>
  <c r="M16" i="3"/>
  <c r="EJ16" i="3"/>
  <c r="AE16" i="3"/>
  <c r="AH16" i="3"/>
  <c r="AL16" i="3" s="1"/>
  <c r="CH13" i="3" l="1" a="1"/>
  <c r="CH13" i="3" s="1"/>
  <c r="AR13" i="3" a="1"/>
  <c r="AR13" i="3" s="1"/>
  <c r="AZ13" i="3" a="1"/>
  <c r="AZ13" i="3" s="1"/>
  <c r="BQ13" i="3" a="1"/>
  <c r="BQ13" i="3" s="1"/>
  <c r="CD13" i="3" a="1"/>
  <c r="CD13" i="3" s="1"/>
  <c r="BZ13" i="3" a="1"/>
  <c r="BZ13" i="3" s="1"/>
  <c r="BD13" i="3" a="1"/>
  <c r="BD13" i="3" s="1"/>
  <c r="BP13" i="3" a="1"/>
  <c r="BP13" i="3" s="1"/>
  <c r="CB13" i="3" a="1"/>
  <c r="CB13" i="3" s="1"/>
  <c r="CA13" i="3" a="1"/>
  <c r="CA13" i="3" s="1"/>
  <c r="BW13" i="3" a="1"/>
  <c r="BW13" i="3" s="1"/>
  <c r="BU13" i="3" a="1"/>
  <c r="BU13" i="3" s="1"/>
  <c r="BA13" i="3" a="1"/>
  <c r="BA13" i="3" s="1"/>
  <c r="AP13" i="3" a="1"/>
  <c r="AP13" i="3" s="1"/>
  <c r="BM13" i="3" a="1"/>
  <c r="BM13" i="3" s="1"/>
  <c r="BK13" i="3" a="1"/>
  <c r="BK13" i="3" s="1"/>
  <c r="BV13" i="3" a="1"/>
  <c r="BV13" i="3" s="1"/>
  <c r="CK13" i="3" a="1"/>
  <c r="CK13" i="3" s="1"/>
  <c r="BI13" i="3" a="1"/>
  <c r="BI13" i="3" s="1"/>
  <c r="BE13" i="3" a="1"/>
  <c r="BE13" i="3" s="1"/>
  <c r="BX13" i="3" a="1"/>
  <c r="BX13" i="3" s="1"/>
  <c r="CC13" i="3" a="1"/>
  <c r="CC13" i="3" s="1"/>
  <c r="AT13" i="3" a="1"/>
  <c r="AT13" i="3" s="1"/>
  <c r="BB13" i="3" a="1"/>
  <c r="BB13" i="3" s="1"/>
  <c r="BJ13" i="3" a="1"/>
  <c r="BJ13" i="3" s="1"/>
  <c r="BN13" i="3" a="1"/>
  <c r="BN13" i="3" s="1"/>
  <c r="BC13" i="3" a="1"/>
  <c r="BC13" i="3" s="1"/>
  <c r="AY13" i="3" a="1"/>
  <c r="AY13" i="3" s="1"/>
  <c r="BY13" i="3" a="1"/>
  <c r="BY13" i="3" s="1"/>
  <c r="CJ13" i="3" a="1"/>
  <c r="CJ13" i="3" s="1"/>
  <c r="AW13" i="3" a="1"/>
  <c r="AW13" i="3" s="1"/>
  <c r="BO13" i="3" a="1"/>
  <c r="BO13" i="3" s="1"/>
  <c r="AV13" i="3" a="1"/>
  <c r="AV13" i="3" s="1"/>
  <c r="CI13" i="3" a="1"/>
  <c r="CI13" i="3" s="1"/>
  <c r="AQ13" i="3" a="1"/>
  <c r="AQ13" i="3" s="1"/>
  <c r="BH13" i="3" a="1"/>
  <c r="BH13" i="3" s="1"/>
  <c r="BT13" i="3" a="1"/>
  <c r="BT13" i="3" s="1"/>
  <c r="BR13" i="3" a="1"/>
  <c r="BR13" i="3" s="1"/>
  <c r="AS13" i="3" a="1"/>
  <c r="AS13" i="3" s="1"/>
  <c r="CE13" i="3" a="1"/>
  <c r="CE13" i="3" s="1"/>
  <c r="BF13" i="3" a="1"/>
  <c r="BF13" i="3" s="1"/>
  <c r="BL13" i="3" a="1"/>
  <c r="BL13" i="3" s="1"/>
  <c r="AX13" i="3" a="1"/>
  <c r="AX13" i="3" s="1"/>
  <c r="AU13" i="3" a="1"/>
  <c r="AU13" i="3" s="1"/>
  <c r="CF13" i="3" a="1"/>
  <c r="CF13" i="3" s="1"/>
  <c r="BG13" i="3" a="1"/>
  <c r="BG13" i="3" s="1"/>
  <c r="BS13" i="3" a="1"/>
  <c r="BS13" i="3" s="1"/>
  <c r="CG13" i="3" a="1"/>
  <c r="CG13" i="3" s="1"/>
  <c r="AN13" i="3" a="1"/>
  <c r="AN13" i="3" s="1"/>
  <c r="AO13" i="3" a="1"/>
  <c r="AO13" i="3" s="1"/>
  <c r="M9" i="2"/>
  <c r="F139" i="2" s="1"/>
  <c r="R8" i="2"/>
  <c r="F119" i="2" s="1"/>
  <c r="Z8" i="2"/>
  <c r="F127" i="2" s="1"/>
  <c r="L8" i="2"/>
  <c r="F113" i="2" s="1"/>
  <c r="G7" i="2"/>
  <c r="F83" i="2" s="1"/>
  <c r="P7" i="2"/>
  <c r="F92" i="2" s="1"/>
  <c r="Z7" i="2"/>
  <c r="F102" i="2" s="1"/>
  <c r="V7" i="2"/>
  <c r="F98" i="2" s="1"/>
  <c r="CN13" i="3" a="1"/>
  <c r="CN13" i="3" s="1"/>
  <c r="DC13" i="3" a="1"/>
  <c r="DC13" i="3" s="1"/>
  <c r="CS13" i="3" a="1"/>
  <c r="CS13" i="3" s="1"/>
  <c r="DB13" i="3" a="1"/>
  <c r="DB13" i="3" s="1"/>
  <c r="DF13" i="3" a="1"/>
  <c r="DF13" i="3" s="1"/>
  <c r="CT13" i="3" a="1"/>
  <c r="CT13" i="3" s="1"/>
  <c r="CP13" i="3" a="1"/>
  <c r="CP13" i="3" s="1"/>
  <c r="DJ13" i="3" a="1"/>
  <c r="DJ13" i="3" s="1"/>
  <c r="CW13" i="3" a="1"/>
  <c r="CW13" i="3" s="1"/>
  <c r="DI13" i="3" a="1"/>
  <c r="DI13" i="3" s="1"/>
  <c r="DH13" i="3" a="1"/>
  <c r="DH13" i="3" s="1"/>
  <c r="DA13" i="3" a="1"/>
  <c r="DA13" i="3" s="1"/>
  <c r="CR13" i="3" a="1"/>
  <c r="CR13" i="3" s="1"/>
  <c r="CM13" i="3" a="1"/>
  <c r="CM13" i="3" s="1"/>
  <c r="CV13" i="3" a="1"/>
  <c r="CV13" i="3" s="1"/>
  <c r="CL13" i="3" a="1"/>
  <c r="CL13" i="3" s="1"/>
  <c r="CQ13" i="3" a="1"/>
  <c r="CQ13" i="3" s="1"/>
  <c r="CO13" i="3" a="1"/>
  <c r="CO13" i="3" s="1"/>
  <c r="CY13" i="3" a="1"/>
  <c r="CY13" i="3" s="1"/>
  <c r="DE13" i="3" a="1"/>
  <c r="DE13" i="3" s="1"/>
  <c r="CU13" i="3" a="1"/>
  <c r="CU13" i="3" s="1"/>
  <c r="CZ13" i="3" a="1"/>
  <c r="CZ13" i="3" s="1"/>
  <c r="CX13" i="3" a="1"/>
  <c r="CX13" i="3" s="1"/>
  <c r="DD13" i="3" a="1"/>
  <c r="DD13" i="3" s="1"/>
  <c r="DG13" i="3" a="1"/>
  <c r="DG13" i="3" s="1"/>
  <c r="AI13" i="3"/>
  <c r="S7" i="2"/>
  <c r="F95" i="2" s="1"/>
  <c r="AC7" i="2"/>
  <c r="F105" i="2" s="1"/>
  <c r="S8" i="2"/>
  <c r="F120" i="2" s="1"/>
  <c r="J7" i="2"/>
  <c r="F86" i="2" s="1"/>
  <c r="U8" i="2"/>
  <c r="F122" i="2" s="1"/>
  <c r="G8" i="2"/>
  <c r="F108" i="2" s="1"/>
  <c r="N7" i="2"/>
  <c r="F90" i="2" s="1"/>
  <c r="H8" i="2"/>
  <c r="F109" i="2" s="1"/>
  <c r="AD8" i="2"/>
  <c r="F131" i="2" s="1"/>
  <c r="W8" i="2"/>
  <c r="F124" i="2" s="1"/>
  <c r="U7" i="2"/>
  <c r="F97" i="2" s="1"/>
  <c r="Y7" i="2"/>
  <c r="F101" i="2" s="1"/>
  <c r="K8" i="2"/>
  <c r="F112" i="2" s="1"/>
  <c r="X8" i="2"/>
  <c r="F125" i="2" s="1"/>
  <c r="J8" i="2"/>
  <c r="F111" i="2" s="1"/>
  <c r="M7" i="2"/>
  <c r="F89" i="2" s="1"/>
  <c r="V8" i="2"/>
  <c r="F123" i="2" s="1"/>
  <c r="T7" i="2"/>
  <c r="F96" i="2" s="1"/>
  <c r="W7" i="2"/>
  <c r="F99" i="2" s="1"/>
  <c r="T8" i="2"/>
  <c r="F121" i="2" s="1"/>
  <c r="X7" i="2"/>
  <c r="F100" i="2" s="1"/>
  <c r="AB8" i="2"/>
  <c r="F129" i="2" s="1"/>
  <c r="N8" i="2"/>
  <c r="F115" i="2" s="1"/>
  <c r="AA8" i="2"/>
  <c r="F128" i="2" s="1"/>
  <c r="H7" i="2"/>
  <c r="F84" i="2" s="1"/>
  <c r="AB7" i="2"/>
  <c r="F104" i="2" s="1"/>
  <c r="Q7" i="2"/>
  <c r="F93" i="2" s="1"/>
  <c r="K7" i="2"/>
  <c r="F87" i="2" s="1"/>
  <c r="P8" i="2"/>
  <c r="F117" i="2" s="1"/>
  <c r="I8" i="2"/>
  <c r="F110" i="2" s="1"/>
  <c r="M8" i="2"/>
  <c r="F114" i="2" s="1"/>
  <c r="L7" i="2"/>
  <c r="F88" i="2" s="1"/>
  <c r="O7" i="2"/>
  <c r="F91" i="2" s="1"/>
  <c r="I7" i="2"/>
  <c r="F85" i="2" s="1"/>
  <c r="Y8" i="2"/>
  <c r="F126" i="2" s="1"/>
  <c r="AC8" i="2"/>
  <c r="F130" i="2" s="1"/>
  <c r="AA7" i="2"/>
  <c r="F103" i="2" s="1"/>
  <c r="O8" i="2"/>
  <c r="F116" i="2" s="1"/>
  <c r="Q8" i="2"/>
  <c r="F118" i="2" s="1"/>
  <c r="Q13" i="3"/>
  <c r="R13" i="3" s="1"/>
  <c r="S13" i="3" s="1"/>
  <c r="DV13" i="3" a="1"/>
  <c r="DV13" i="3" s="1"/>
  <c r="DP13" i="3" a="1"/>
  <c r="DP13" i="3" s="1"/>
  <c r="DU13" i="3" a="1"/>
  <c r="DU13" i="3" s="1"/>
  <c r="DN13" i="3" a="1"/>
  <c r="DN13" i="3" s="1"/>
  <c r="EW13" i="3"/>
  <c r="DO13" i="3" a="1"/>
  <c r="DO13" i="3" s="1"/>
  <c r="DZ13" i="3" a="1"/>
  <c r="DZ13" i="3" s="1"/>
  <c r="EO13" i="3"/>
  <c r="FG13" i="3"/>
  <c r="EE13" i="3" a="1"/>
  <c r="EE13" i="3" s="1"/>
  <c r="EM13" i="3"/>
  <c r="DY13" i="3" a="1"/>
  <c r="DY13" i="3" s="1"/>
  <c r="EB13" i="3" a="1"/>
  <c r="EB13" i="3" s="1"/>
  <c r="DW13" i="3" a="1"/>
  <c r="DW13" i="3" s="1"/>
  <c r="J13" i="3"/>
  <c r="E6" i="2" s="1"/>
  <c r="DQ13" i="3" a="1"/>
  <c r="DQ13" i="3" s="1"/>
  <c r="AJ13" i="3"/>
  <c r="DL13" i="3" a="1"/>
  <c r="DL13" i="3" s="1"/>
  <c r="FF13" i="3"/>
  <c r="DS13" i="3" a="1"/>
  <c r="DS13" i="3" s="1"/>
  <c r="FA13" i="3"/>
  <c r="EN13" i="3"/>
  <c r="ED13" i="3" a="1"/>
  <c r="ED13" i="3" s="1"/>
  <c r="EA13" i="3" a="1"/>
  <c r="EA13" i="3" s="1"/>
  <c r="DR13" i="3" a="1"/>
  <c r="DR13" i="3" s="1"/>
  <c r="EP13" i="3"/>
  <c r="EC13" i="3" a="1"/>
  <c r="EC13" i="3" s="1"/>
  <c r="EF13" i="3" a="1"/>
  <c r="EF13" i="3" s="1"/>
  <c r="FH13" i="3"/>
  <c r="AF13" i="3"/>
  <c r="DM13" i="3" a="1"/>
  <c r="DM13" i="3" s="1"/>
  <c r="DX13" i="3" a="1"/>
  <c r="DX13" i="3" s="1"/>
  <c r="EZ13" i="3"/>
  <c r="AG13" i="3"/>
  <c r="EH13" i="3" a="1"/>
  <c r="EH13" i="3" s="1"/>
  <c r="EG13" i="3" a="1"/>
  <c r="EG13" i="3" s="1"/>
  <c r="EI13" i="3" a="1"/>
  <c r="EI13" i="3" s="1"/>
  <c r="ET13" i="3"/>
  <c r="DT13" i="3" a="1"/>
  <c r="DT13" i="3" s="1"/>
  <c r="H16" i="6"/>
  <c r="F16" i="6"/>
  <c r="D16" i="6"/>
  <c r="Y9" i="2"/>
  <c r="F151" i="2" s="1"/>
  <c r="H9" i="2"/>
  <c r="F134" i="2" s="1"/>
  <c r="V9" i="2"/>
  <c r="F148" i="2" s="1"/>
  <c r="AB9" i="2"/>
  <c r="F154" i="2" s="1"/>
  <c r="J9" i="2"/>
  <c r="F136" i="2" s="1"/>
  <c r="Z9" i="2"/>
  <c r="F152" i="2" s="1"/>
  <c r="N9" i="2"/>
  <c r="F140" i="2" s="1"/>
  <c r="S9" i="2"/>
  <c r="F145" i="2" s="1"/>
  <c r="U9" i="2"/>
  <c r="F147" i="2" s="1"/>
  <c r="R9" i="2"/>
  <c r="F144" i="2" s="1"/>
  <c r="AD9" i="2"/>
  <c r="F156" i="2" s="1"/>
  <c r="G9" i="2"/>
  <c r="F133" i="2" s="1"/>
  <c r="L9" i="2"/>
  <c r="F138" i="2" s="1"/>
  <c r="K9" i="2"/>
  <c r="F137" i="2" s="1"/>
  <c r="O9" i="2"/>
  <c r="F141" i="2" s="1"/>
  <c r="T9" i="2"/>
  <c r="F146" i="2" s="1"/>
  <c r="P9" i="2"/>
  <c r="F142" i="2" s="1"/>
  <c r="AC9" i="2"/>
  <c r="F155" i="2" s="1"/>
  <c r="I9" i="2"/>
  <c r="F135" i="2" s="1"/>
  <c r="W9" i="2"/>
  <c r="F149" i="2" s="1"/>
  <c r="F9" i="2"/>
  <c r="F132" i="2" s="1"/>
  <c r="Q9" i="2"/>
  <c r="F143" i="2" s="1"/>
  <c r="X9" i="2"/>
  <c r="F150" i="2" s="1"/>
  <c r="AA9" i="2"/>
  <c r="F153" i="2" s="1"/>
  <c r="EU13" i="3"/>
  <c r="ES13" i="3"/>
  <c r="EQ13" i="3"/>
  <c r="FD13" i="3"/>
  <c r="EX13" i="3"/>
  <c r="FC13" i="3"/>
  <c r="EY13" i="3"/>
  <c r="ER13" i="3"/>
  <c r="FE13" i="3"/>
  <c r="EK13" i="3"/>
  <c r="FB13" i="3"/>
  <c r="AE15" i="3"/>
  <c r="EV13" i="3"/>
  <c r="EJ15" i="3"/>
  <c r="F8" i="2" s="1"/>
  <c r="F107" i="2" s="1"/>
  <c r="AE14" i="3"/>
  <c r="EJ14" i="3"/>
  <c r="F7" i="2" s="1"/>
  <c r="F82" i="2" s="1"/>
  <c r="AH15" i="3"/>
  <c r="AL15" i="3" s="1"/>
  <c r="AH14" i="3"/>
  <c r="AL14" i="3" s="1"/>
  <c r="AM16" i="3"/>
  <c r="AK16" i="3"/>
  <c r="DK13" i="3" a="1"/>
  <c r="V6" i="2" l="1"/>
  <c r="F73" i="2" s="1"/>
  <c r="E16" i="6"/>
  <c r="M13" i="3"/>
  <c r="DK13" i="3"/>
  <c r="N13" i="3" s="1"/>
  <c r="W6" i="2"/>
  <c r="F74" i="2" s="1"/>
  <c r="R6" i="2"/>
  <c r="F69" i="2" s="1"/>
  <c r="G6" i="2"/>
  <c r="F58" i="2" s="1"/>
  <c r="S6" i="2"/>
  <c r="F70" i="2" s="1"/>
  <c r="U6" i="2"/>
  <c r="F72" i="2" s="1"/>
  <c r="L6" i="2"/>
  <c r="F63" i="2" s="1"/>
  <c r="P6" i="2"/>
  <c r="F67" i="2" s="1"/>
  <c r="AD6" i="2"/>
  <c r="F81" i="2" s="1"/>
  <c r="AA6" i="2"/>
  <c r="F78" i="2" s="1"/>
  <c r="N6" i="2"/>
  <c r="F65" i="2" s="1"/>
  <c r="Y6" i="2"/>
  <c r="F76" i="2" s="1"/>
  <c r="Q6" i="2"/>
  <c r="F68" i="2" s="1"/>
  <c r="A16" i="3"/>
  <c r="AK15" i="3"/>
  <c r="AK14" i="3"/>
  <c r="AB6" i="2"/>
  <c r="F79" i="2" s="1"/>
  <c r="J6" i="2"/>
  <c r="F61" i="2" s="1"/>
  <c r="X6" i="2"/>
  <c r="F75" i="2" s="1"/>
  <c r="AC6" i="2"/>
  <c r="F80" i="2" s="1"/>
  <c r="Z6" i="2"/>
  <c r="F77" i="2" s="1"/>
  <c r="T6" i="2"/>
  <c r="F71" i="2" s="1"/>
  <c r="EL13" i="3"/>
  <c r="H6" i="2" s="1"/>
  <c r="F59" i="2" s="1"/>
  <c r="K6" i="2"/>
  <c r="F62" i="2" s="1"/>
  <c r="M6" i="2"/>
  <c r="F64" i="2" s="1"/>
  <c r="O6" i="2"/>
  <c r="F66" i="2" s="1"/>
  <c r="I6" i="2"/>
  <c r="F60" i="2" s="1"/>
  <c r="AM15" i="3"/>
  <c r="AM14" i="3"/>
  <c r="EJ13" i="3" l="1"/>
  <c r="AH13" i="3"/>
  <c r="AL13" i="3" s="1"/>
  <c r="G16" i="6" s="1"/>
  <c r="AE13" i="3"/>
  <c r="AK13" i="3" s="1"/>
  <c r="A14" i="3"/>
  <c r="A15" i="3"/>
  <c r="T12" i="3" a="1"/>
  <c r="X12" i="3" a="1"/>
  <c r="P12" i="3"/>
  <c r="V12" i="3" a="1"/>
  <c r="L12" i="3" a="1"/>
  <c r="O12" i="3" a="1"/>
  <c r="W12" i="3" a="1"/>
  <c r="U12" i="3" a="1"/>
  <c r="AB12" i="3" l="1" a="1"/>
  <c r="AB12" i="3" s="1"/>
  <c r="AA12" i="3" a="1"/>
  <c r="AA12" i="3" s="1"/>
  <c r="F6" i="2"/>
  <c r="F57" i="2" s="1"/>
  <c r="AM13" i="3"/>
  <c r="A13" i="3" s="1"/>
  <c r="W12" i="3"/>
  <c r="V12" i="3"/>
  <c r="X12" i="3"/>
  <c r="L12" i="3"/>
  <c r="U12" i="3"/>
  <c r="A9" i="3" s="1"/>
  <c r="T12" i="3"/>
  <c r="O12" i="3"/>
  <c r="J15" i="6"/>
  <c r="I14" i="6" s="1"/>
  <c r="I12" i="3"/>
  <c r="E12" i="3" s="1"/>
  <c r="AD12" i="3"/>
  <c r="CF12" i="3" l="1" a="1"/>
  <c r="CF12" i="3" s="1"/>
  <c r="CK12" i="3" a="1"/>
  <c r="CK12" i="3" s="1"/>
  <c r="BZ12" i="3" a="1"/>
  <c r="BZ12" i="3" s="1"/>
  <c r="BV12" i="3" a="1"/>
  <c r="BV12" i="3" s="1"/>
  <c r="BX12" i="3" a="1"/>
  <c r="BX12" i="3" s="1"/>
  <c r="AV12" i="3" a="1"/>
  <c r="AV12" i="3" s="1"/>
  <c r="BL12" i="3" a="1"/>
  <c r="BL12" i="3" s="1"/>
  <c r="BK12" i="3" a="1"/>
  <c r="BK12" i="3" s="1"/>
  <c r="BU12" i="3" a="1"/>
  <c r="BU12" i="3" s="1"/>
  <c r="BB12" i="3" a="1"/>
  <c r="BB12" i="3" s="1"/>
  <c r="AX12" i="3" a="1"/>
  <c r="AX12" i="3" s="1"/>
  <c r="AU12" i="3" a="1"/>
  <c r="AU12" i="3" s="1"/>
  <c r="AR12" i="3" a="1"/>
  <c r="AR12" i="3" s="1"/>
  <c r="CJ12" i="3" a="1"/>
  <c r="CJ12" i="3" s="1"/>
  <c r="BT12" i="3" a="1"/>
  <c r="BT12" i="3" s="1"/>
  <c r="CE12" i="3" a="1"/>
  <c r="CE12" i="3" s="1"/>
  <c r="AW12" i="3" a="1"/>
  <c r="AW12" i="3" s="1"/>
  <c r="AS12" i="3" a="1"/>
  <c r="AS12" i="3" s="1"/>
  <c r="BE12" i="3" a="1"/>
  <c r="BE12" i="3" s="1"/>
  <c r="BF12" i="3" a="1"/>
  <c r="BF12" i="3" s="1"/>
  <c r="AT12" i="3" a="1"/>
  <c r="AT12" i="3" s="1"/>
  <c r="BS12" i="3" a="1"/>
  <c r="BS12" i="3" s="1"/>
  <c r="CC12" i="3" a="1"/>
  <c r="CC12" i="3" s="1"/>
  <c r="BQ12" i="3" a="1"/>
  <c r="BQ12" i="3" s="1"/>
  <c r="BC12" i="3" a="1"/>
  <c r="BC12" i="3" s="1"/>
  <c r="CD12" i="3" a="1"/>
  <c r="CD12" i="3" s="1"/>
  <c r="AZ12" i="3" a="1"/>
  <c r="AZ12" i="3" s="1"/>
  <c r="BR12" i="3" a="1"/>
  <c r="BR12" i="3" s="1"/>
  <c r="CB12" i="3" a="1"/>
  <c r="CB12" i="3" s="1"/>
  <c r="BA12" i="3" a="1"/>
  <c r="BA12" i="3" s="1"/>
  <c r="BY12" i="3" a="1"/>
  <c r="BY12" i="3" s="1"/>
  <c r="CG12" i="3" a="1"/>
  <c r="CG12" i="3" s="1"/>
  <c r="AP12" i="3" a="1"/>
  <c r="AP12" i="3" s="1"/>
  <c r="BO12" i="3" a="1"/>
  <c r="BO12" i="3" s="1"/>
  <c r="BM12" i="3" a="1"/>
  <c r="BM12" i="3" s="1"/>
  <c r="BN12" i="3" a="1"/>
  <c r="BN12" i="3" s="1"/>
  <c r="AY12" i="3" a="1"/>
  <c r="AY12" i="3" s="1"/>
  <c r="AQ12" i="3" a="1"/>
  <c r="AQ12" i="3" s="1"/>
  <c r="BP12" i="3" a="1"/>
  <c r="BP12" i="3" s="1"/>
  <c r="BI12" i="3" a="1"/>
  <c r="BI12" i="3" s="1"/>
  <c r="BW12" i="3" a="1"/>
  <c r="BW12" i="3" s="1"/>
  <c r="BD12" i="3" a="1"/>
  <c r="BD12" i="3" s="1"/>
  <c r="CI12" i="3" a="1"/>
  <c r="CI12" i="3" s="1"/>
  <c r="CH12" i="3" a="1"/>
  <c r="CH12" i="3" s="1"/>
  <c r="BJ12" i="3" a="1"/>
  <c r="BJ12" i="3" s="1"/>
  <c r="CA12" i="3" a="1"/>
  <c r="CA12" i="3" s="1"/>
  <c r="BH12" i="3" a="1"/>
  <c r="BH12" i="3" s="1"/>
  <c r="BG12" i="3" a="1"/>
  <c r="BG12" i="3" s="1"/>
  <c r="CO12" i="3" a="1"/>
  <c r="CO12" i="3" s="1"/>
  <c r="CT12" i="3" a="1"/>
  <c r="CT12" i="3" s="1"/>
  <c r="CY12" i="3" a="1"/>
  <c r="CY12" i="3" s="1"/>
  <c r="CZ12" i="3" a="1"/>
  <c r="CZ12" i="3" s="1"/>
  <c r="CQ12" i="3" a="1"/>
  <c r="CQ12" i="3" s="1"/>
  <c r="DD12" i="3" a="1"/>
  <c r="DD12" i="3" s="1"/>
  <c r="CX12" i="3" a="1"/>
  <c r="CX12" i="3" s="1"/>
  <c r="DE12" i="3" a="1"/>
  <c r="DE12" i="3" s="1"/>
  <c r="DB12" i="3" a="1"/>
  <c r="DB12" i="3" s="1"/>
  <c r="DJ12" i="3" a="1"/>
  <c r="DJ12" i="3" s="1"/>
  <c r="DI12" i="3" a="1"/>
  <c r="DI12" i="3" s="1"/>
  <c r="DH12" i="3" a="1"/>
  <c r="DH12" i="3" s="1"/>
  <c r="CP12" i="3" a="1"/>
  <c r="CP12" i="3" s="1"/>
  <c r="CV12" i="3" a="1"/>
  <c r="CV12" i="3" s="1"/>
  <c r="CW12" i="3" a="1"/>
  <c r="CW12" i="3" s="1"/>
  <c r="CU12" i="3" a="1"/>
  <c r="CU12" i="3" s="1"/>
  <c r="DG12" i="3" a="1"/>
  <c r="DG12" i="3" s="1"/>
  <c r="DC12" i="3" a="1"/>
  <c r="DC12" i="3" s="1"/>
  <c r="CN12" i="3" a="1"/>
  <c r="CN12" i="3" s="1"/>
  <c r="DA12" i="3" a="1"/>
  <c r="DA12" i="3" s="1"/>
  <c r="CM12" i="3" a="1"/>
  <c r="CM12" i="3" s="1"/>
  <c r="DF12" i="3" a="1"/>
  <c r="DF12" i="3" s="1"/>
  <c r="CR12" i="3" a="1"/>
  <c r="CR12" i="3" s="1"/>
  <c r="CS12" i="3" a="1"/>
  <c r="CS12" i="3" s="1"/>
  <c r="DQ12" i="3" a="1"/>
  <c r="DQ12" i="3" s="1"/>
  <c r="I15" i="6"/>
  <c r="C15" i="6"/>
  <c r="I13" i="6"/>
  <c r="J12" i="3"/>
  <c r="E5" i="2" s="1"/>
  <c r="L5" i="3"/>
  <c r="E9" i="6" s="1"/>
  <c r="FI12" i="3"/>
  <c r="EH12" i="3" a="1"/>
  <c r="DO12" i="3" a="1"/>
  <c r="DY12" i="3" a="1"/>
  <c r="DS12" i="3" a="1"/>
  <c r="DT12" i="3" a="1"/>
  <c r="EG12" i="3" a="1"/>
  <c r="DU12" i="3" a="1"/>
  <c r="DP12" i="3" a="1"/>
  <c r="EC12" i="3" a="1"/>
  <c r="EE12" i="3" a="1"/>
  <c r="ED12" i="3" a="1"/>
  <c r="EI12" i="3" a="1"/>
  <c r="DV12" i="3" a="1"/>
  <c r="DW12" i="3" a="1"/>
  <c r="DR12" i="3" a="1"/>
  <c r="EF12" i="3" a="1"/>
  <c r="EB12" i="3" a="1"/>
  <c r="DX12" i="3" a="1"/>
  <c r="EA12" i="3" a="1"/>
  <c r="DZ12" i="3" a="1"/>
  <c r="DM12" i="3" a="1"/>
  <c r="DN12" i="3" a="1"/>
  <c r="DL12" i="3" a="1"/>
  <c r="AO12" i="3" a="1"/>
  <c r="DK12" i="3" a="1"/>
  <c r="CL12" i="3" a="1"/>
  <c r="AN12" i="3" a="1"/>
  <c r="AN12" i="3" l="1"/>
  <c r="AO12" i="3"/>
  <c r="CL12" i="3"/>
  <c r="DZ12" i="3"/>
  <c r="EA12" i="3"/>
  <c r="EB12" i="3"/>
  <c r="EF12" i="3"/>
  <c r="FB12" i="3"/>
  <c r="X5" i="2" s="1"/>
  <c r="F50" i="2" s="1"/>
  <c r="EI12" i="3"/>
  <c r="EE12" i="3"/>
  <c r="EC12" i="3"/>
  <c r="EH12" i="3"/>
  <c r="FG12" i="3"/>
  <c r="AC5" i="2" s="1"/>
  <c r="F55" i="2" s="1"/>
  <c r="DR12" i="3"/>
  <c r="DN12" i="3"/>
  <c r="EN12" i="3"/>
  <c r="J5" i="2" s="1"/>
  <c r="F36" i="2" s="1"/>
  <c r="ET12" i="3"/>
  <c r="P5" i="2" s="1"/>
  <c r="F42" i="2" s="1"/>
  <c r="DK12" i="3"/>
  <c r="DS12" i="3"/>
  <c r="DM12" i="3"/>
  <c r="ER12" i="3"/>
  <c r="DU12" i="3"/>
  <c r="EP12" i="3"/>
  <c r="DW12" i="3"/>
  <c r="EU12" i="3"/>
  <c r="D15" i="6"/>
  <c r="E15" i="6"/>
  <c r="F15" i="6"/>
  <c r="H15" i="6" s="1"/>
  <c r="FA12" i="3"/>
  <c r="W5" i="2" s="1"/>
  <c r="F49" i="2" s="1"/>
  <c r="EY12" i="3"/>
  <c r="DX12" i="3"/>
  <c r="AJ12" i="3"/>
  <c r="EG12" i="3"/>
  <c r="DP12" i="3"/>
  <c r="DV12" i="3"/>
  <c r="DY12" i="3"/>
  <c r="FF12" i="3"/>
  <c r="ES12" i="3"/>
  <c r="EZ12" i="3"/>
  <c r="DO12" i="3"/>
  <c r="DL12" i="3"/>
  <c r="EQ12" i="3"/>
  <c r="DT12" i="3"/>
  <c r="ED12" i="3"/>
  <c r="AG12" i="3" l="1"/>
  <c r="FH12" i="3"/>
  <c r="AD5" i="2" s="1"/>
  <c r="F56" i="2" s="1"/>
  <c r="EX12" i="3"/>
  <c r="FE12" i="3"/>
  <c r="AA5" i="2" s="1"/>
  <c r="F53" i="2" s="1"/>
  <c r="EM12" i="3"/>
  <c r="I5" i="2" s="1"/>
  <c r="F35" i="2" s="1"/>
  <c r="V5" i="2"/>
  <c r="F48" i="2" s="1"/>
  <c r="O5" i="2"/>
  <c r="F41" i="2" s="1"/>
  <c r="AB5" i="2"/>
  <c r="F54" i="2" s="1"/>
  <c r="EV12" i="3"/>
  <c r="R5" i="2" s="1"/>
  <c r="F44" i="2" s="1"/>
  <c r="FD12" i="3"/>
  <c r="Z5" i="2" s="1"/>
  <c r="F52" i="2" s="1"/>
  <c r="EO12" i="3"/>
  <c r="K5" i="2" s="1"/>
  <c r="F37" i="2" s="1"/>
  <c r="T5" i="2"/>
  <c r="F46" i="2" s="1"/>
  <c r="EL12" i="3"/>
  <c r="H5" i="2" s="1"/>
  <c r="F34" i="2" s="1"/>
  <c r="N12" i="3"/>
  <c r="EK12" i="3"/>
  <c r="G5" i="2" s="1"/>
  <c r="F33" i="2" s="1"/>
  <c r="AF12" i="3"/>
  <c r="EJ12" i="3"/>
  <c r="AC12" i="3" s="1"/>
  <c r="Q12" i="3" s="1"/>
  <c r="R12" i="3" s="1"/>
  <c r="S12" i="3" s="1"/>
  <c r="AH12" i="3"/>
  <c r="M12" i="3"/>
  <c r="AE12" i="3"/>
  <c r="AK12" i="3" s="1"/>
  <c r="AI12" i="3"/>
  <c r="N5" i="2"/>
  <c r="F40" i="2" s="1"/>
  <c r="EW12" i="3"/>
  <c r="S5" i="2" s="1"/>
  <c r="F45" i="2" s="1"/>
  <c r="Q5" i="2"/>
  <c r="F43" i="2" s="1"/>
  <c r="M5" i="2"/>
  <c r="F39" i="2" s="1"/>
  <c r="L5" i="2"/>
  <c r="F38" i="2" s="1"/>
  <c r="U5" i="2"/>
  <c r="F47" i="2" s="1"/>
  <c r="FC12" i="3"/>
  <c r="Y5" i="2" s="1"/>
  <c r="F51" i="2" s="1"/>
  <c r="E10" i="6"/>
  <c r="AL12" i="3" l="1"/>
  <c r="G15" i="6" s="1"/>
  <c r="F5" i="2"/>
  <c r="F32" i="2" s="1"/>
  <c r="H191" i="2" s="1"/>
  <c r="AM12" i="3"/>
  <c r="H542" i="2" l="1"/>
  <c r="G32" i="2" a="1"/>
  <c r="G32" i="2" s="1"/>
  <c r="I32" i="2" s="1"/>
  <c r="H5" i="3" s="1"/>
  <c r="H653" i="2"/>
  <c r="H258" i="2"/>
  <c r="H601" i="2"/>
  <c r="H626" i="2"/>
  <c r="H289" i="2"/>
  <c r="H353" i="2"/>
  <c r="H429" i="2"/>
  <c r="H461" i="2"/>
  <c r="H333" i="2"/>
  <c r="H470" i="2"/>
  <c r="H532" i="2"/>
  <c r="H36" i="2"/>
  <c r="H591" i="2"/>
  <c r="H147" i="2"/>
  <c r="H294" i="2"/>
  <c r="H120" i="2"/>
  <c r="H57" i="2"/>
  <c r="H51" i="2"/>
  <c r="H605" i="2"/>
  <c r="H64" i="2"/>
  <c r="H285" i="2"/>
  <c r="H525" i="2"/>
  <c r="H492" i="2"/>
  <c r="H580" i="2"/>
  <c r="H409" i="2"/>
  <c r="H190" i="2"/>
  <c r="H527" i="2"/>
  <c r="H378" i="2"/>
  <c r="H423" i="2"/>
  <c r="H435" i="2"/>
  <c r="H537" i="2"/>
  <c r="H519" i="2"/>
  <c r="H60" i="2"/>
  <c r="H454" i="2"/>
  <c r="H127" i="2"/>
  <c r="H123" i="2"/>
  <c r="H495" i="2"/>
  <c r="H490" i="2"/>
  <c r="H548" i="2"/>
  <c r="H603" i="2"/>
  <c r="H586" i="2"/>
  <c r="H460" i="2"/>
  <c r="H66" i="2"/>
  <c r="H375" i="2"/>
  <c r="H119" i="2"/>
  <c r="H180" i="2"/>
  <c r="H606" i="2"/>
  <c r="H474" i="2"/>
  <c r="H506" i="2"/>
  <c r="H623" i="2"/>
  <c r="H134" i="2"/>
  <c r="H142" i="2"/>
  <c r="H171" i="2"/>
  <c r="H347" i="2"/>
  <c r="H86" i="2"/>
  <c r="H328" i="2"/>
  <c r="H163" i="2"/>
  <c r="H268" i="2"/>
  <c r="H522" i="2"/>
  <c r="H263" i="2"/>
  <c r="H70" i="2"/>
  <c r="H234" i="2"/>
  <c r="H92" i="2"/>
  <c r="H617" i="2"/>
  <c r="H381" i="2"/>
  <c r="H179" i="2"/>
  <c r="H630" i="2"/>
  <c r="H571" i="2"/>
  <c r="H169" i="2"/>
  <c r="H439" i="2"/>
  <c r="H405" i="2"/>
  <c r="H430" i="2"/>
  <c r="H593" i="2"/>
  <c r="H649" i="2"/>
  <c r="H323" i="2"/>
  <c r="H276" i="2"/>
  <c r="H417" i="2"/>
  <c r="H655" i="2"/>
  <c r="H133" i="2"/>
  <c r="H471" i="2"/>
  <c r="H111" i="2"/>
  <c r="H539" i="2"/>
  <c r="H200" i="2"/>
  <c r="H612" i="2"/>
  <c r="H534" i="2"/>
  <c r="H609" i="2"/>
  <c r="H406" i="2"/>
  <c r="H228" i="2"/>
  <c r="H68" i="2"/>
  <c r="H193" i="2"/>
  <c r="H47" i="2"/>
  <c r="H336" i="2"/>
  <c r="H614" i="2"/>
  <c r="H129" i="2"/>
  <c r="H641" i="2"/>
  <c r="H170" i="2"/>
  <c r="H556" i="2"/>
  <c r="H80" i="2"/>
  <c r="H504" i="2"/>
  <c r="H382" i="2"/>
  <c r="H188" i="2"/>
  <c r="H96" i="2"/>
  <c r="H40" i="2"/>
  <c r="H218" i="2"/>
  <c r="H554" i="2"/>
  <c r="H509" i="2"/>
  <c r="H547" i="2"/>
  <c r="H523" i="2"/>
  <c r="H282" i="2"/>
  <c r="H437" i="2"/>
  <c r="H261" i="2"/>
  <c r="H105" i="2"/>
  <c r="H650" i="2"/>
  <c r="H320" i="2"/>
  <c r="H113" i="2"/>
  <c r="H424" i="2"/>
  <c r="H598" i="2"/>
  <c r="H545" i="2"/>
  <c r="H380" i="2"/>
  <c r="H368" i="2"/>
  <c r="H511" i="2"/>
  <c r="H546" i="2"/>
  <c r="H94" i="2"/>
  <c r="H349" i="2"/>
  <c r="H463" i="2"/>
  <c r="H260" i="2"/>
  <c r="H253" i="2"/>
  <c r="H117" i="2"/>
  <c r="H56" i="2"/>
  <c r="H491" i="2"/>
  <c r="H450" i="2"/>
  <c r="H403" i="2"/>
  <c r="H247" i="2"/>
  <c r="H391" i="2"/>
  <c r="H45" i="2"/>
  <c r="H178" i="2"/>
  <c r="H148" i="2"/>
  <c r="H367" i="2"/>
  <c r="H469" i="2"/>
  <c r="H52" i="2"/>
  <c r="H607" i="2"/>
  <c r="H517" i="2"/>
  <c r="H621" i="2"/>
  <c r="H295" i="2"/>
  <c r="H58" i="2"/>
  <c r="H505" i="2"/>
  <c r="H239" i="2"/>
  <c r="H217" i="2"/>
  <c r="H526" i="2"/>
  <c r="H575" i="2"/>
  <c r="H286" i="2"/>
  <c r="H93" i="2"/>
  <c r="H186" i="2"/>
  <c r="H187" i="2"/>
  <c r="H383" i="2"/>
  <c r="H330" i="2"/>
  <c r="H165" i="2"/>
  <c r="H421" i="2"/>
  <c r="H339" i="2"/>
  <c r="H654" i="2"/>
  <c r="H615" i="2"/>
  <c r="H244" i="2"/>
  <c r="H278" i="2"/>
  <c r="H398" i="2"/>
  <c r="H434" i="2"/>
  <c r="H481" i="2"/>
  <c r="H622" i="2"/>
  <c r="H538" i="2"/>
  <c r="H37" i="2"/>
  <c r="H236" i="2"/>
  <c r="H473" i="2"/>
  <c r="H103" i="2"/>
  <c r="H466" i="2"/>
  <c r="H560" i="2"/>
  <c r="H210" i="2"/>
  <c r="H266" i="2"/>
  <c r="H288" i="2"/>
  <c r="H141" i="2"/>
  <c r="H204" i="2"/>
  <c r="H243" i="2"/>
  <c r="H564" i="2"/>
  <c r="H34" i="2"/>
  <c r="H126" i="2"/>
  <c r="H334" i="2"/>
  <c r="H172" i="2"/>
  <c r="H414" i="2"/>
  <c r="H544" i="2"/>
  <c r="H35" i="2"/>
  <c r="H410" i="2"/>
  <c r="H478" i="2"/>
  <c r="H629" i="2"/>
  <c r="H41" i="2"/>
  <c r="H161" i="2"/>
  <c r="H648" i="2"/>
  <c r="H592" i="2"/>
  <c r="H426" i="2"/>
  <c r="H360" i="2"/>
  <c r="H594" i="2"/>
  <c r="H203" i="2"/>
  <c r="H319" i="2"/>
  <c r="H209" i="2"/>
  <c r="H184" i="2"/>
  <c r="H485" i="2"/>
  <c r="H561" i="2"/>
  <c r="H197" i="2"/>
  <c r="H220" i="2"/>
  <c r="H76" i="2"/>
  <c r="H602" i="2"/>
  <c r="H552" i="2"/>
  <c r="H256" i="2"/>
  <c r="H67" i="2"/>
  <c r="H223" i="2"/>
  <c r="H166" i="2"/>
  <c r="H637" i="2"/>
  <c r="H322" i="2"/>
  <c r="H275" i="2"/>
  <c r="H131" i="2"/>
  <c r="H572" i="2"/>
  <c r="H364" i="2"/>
  <c r="H631" i="2"/>
  <c r="H304" i="2"/>
  <c r="H457" i="2"/>
  <c r="H164" i="2"/>
  <c r="H483" i="2"/>
  <c r="H587" i="2"/>
  <c r="H512" i="2"/>
  <c r="H540" i="2"/>
  <c r="H219" i="2"/>
  <c r="H270" i="2"/>
  <c r="H541" i="2"/>
  <c r="H438" i="2"/>
  <c r="H106" i="2"/>
  <c r="H213" i="2"/>
  <c r="H507" i="2"/>
  <c r="H150" i="2"/>
  <c r="H305" i="2"/>
  <c r="H553" i="2"/>
  <c r="H589" i="2"/>
  <c r="H465" i="2"/>
  <c r="H132" i="2"/>
  <c r="H237" i="2"/>
  <c r="H287" i="2"/>
  <c r="H87" i="2"/>
  <c r="H62" i="2"/>
  <c r="H392" i="2"/>
  <c r="H348" i="2"/>
  <c r="H168" i="2"/>
  <c r="H558" i="2"/>
  <c r="H451" i="2"/>
  <c r="H317" i="2"/>
  <c r="H212" i="2"/>
  <c r="H656" i="2"/>
  <c r="H101" i="2"/>
  <c r="H207" i="2"/>
  <c r="H528" i="2"/>
  <c r="H502" i="2"/>
  <c r="H302" i="2"/>
  <c r="H588" i="2"/>
  <c r="H515" i="2"/>
  <c r="H651" i="2"/>
  <c r="H365" i="2"/>
  <c r="H497" i="2"/>
  <c r="H530" i="2"/>
  <c r="H227" i="2"/>
  <c r="H136" i="2"/>
  <c r="H100" i="2"/>
  <c r="H624" i="2"/>
  <c r="H303" i="2"/>
  <c r="H400" i="2"/>
  <c r="H431" i="2"/>
  <c r="H69" i="2"/>
  <c r="H284" i="2"/>
  <c r="H413" i="2"/>
  <c r="H116" i="2"/>
  <c r="H595" i="2"/>
  <c r="H422" i="2"/>
  <c r="H425" i="2"/>
  <c r="H277" i="2"/>
  <c r="H283" i="2"/>
  <c r="H54" i="2"/>
  <c r="H636" i="2"/>
  <c r="H43" i="2"/>
  <c r="H433" i="2"/>
  <c r="H88" i="2"/>
  <c r="H359" i="2"/>
  <c r="H395" i="2"/>
  <c r="H644" i="2"/>
  <c r="H271" i="2"/>
  <c r="H226" i="2"/>
  <c r="H311" i="2"/>
  <c r="H345" i="2"/>
  <c r="H98" i="2"/>
  <c r="H91" i="2"/>
  <c r="H194" i="2"/>
  <c r="H229" i="2"/>
  <c r="H373" i="2"/>
  <c r="H456" i="2"/>
  <c r="H582" i="2"/>
  <c r="H590" i="2"/>
  <c r="H139" i="2"/>
  <c r="H531" i="2"/>
  <c r="H156" i="2"/>
  <c r="H137" i="2"/>
  <c r="H242" i="2"/>
  <c r="H273" i="2"/>
  <c r="H361" i="2"/>
  <c r="H557" i="2"/>
  <c r="H95" i="2"/>
  <c r="H279" i="2"/>
  <c r="H252" i="2"/>
  <c r="H449" i="2"/>
  <c r="H476" i="2"/>
  <c r="H638" i="2"/>
  <c r="H214" i="2"/>
  <c r="H632" i="2"/>
  <c r="H600" i="2"/>
  <c r="H331" i="2"/>
  <c r="H645" i="2"/>
  <c r="H71" i="2"/>
  <c r="H89" i="2"/>
  <c r="H240" i="2"/>
  <c r="H404" i="2"/>
  <c r="H329" i="2"/>
  <c r="H401" i="2"/>
  <c r="H221" i="2"/>
  <c r="H533" i="2"/>
  <c r="H464" i="2"/>
  <c r="H138" i="2"/>
  <c r="H79" i="2"/>
  <c r="H477" i="2"/>
  <c r="H604" i="2"/>
  <c r="H448" i="2"/>
  <c r="H581" i="2"/>
  <c r="H307" i="2"/>
  <c r="H566" i="2"/>
  <c r="H159" i="2"/>
  <c r="H152" i="2"/>
  <c r="H510" i="2"/>
  <c r="H411" i="2"/>
  <c r="H308" i="2"/>
  <c r="H216" i="2"/>
  <c r="H264" i="2"/>
  <c r="H75" i="2"/>
  <c r="H153" i="2"/>
  <c r="H318" i="2"/>
  <c r="H74" i="2"/>
  <c r="H472" i="2"/>
  <c r="H576" i="2"/>
  <c r="H50" i="2"/>
  <c r="H108" i="2"/>
  <c r="H38" i="2"/>
  <c r="H446" i="2"/>
  <c r="H394" i="2"/>
  <c r="H281" i="2"/>
  <c r="H652" i="2"/>
  <c r="H363" i="2"/>
  <c r="H420" i="2"/>
  <c r="H500" i="2"/>
  <c r="H487" i="2"/>
  <c r="H238" i="2"/>
  <c r="H267" i="2"/>
  <c r="H358" i="2"/>
  <c r="H301" i="2"/>
  <c r="H585" i="2"/>
  <c r="H99" i="2"/>
  <c r="H627" i="2"/>
  <c r="H453" i="2"/>
  <c r="H479" i="2"/>
  <c r="H314" i="2"/>
  <c r="H175" i="2"/>
  <c r="H251" i="2"/>
  <c r="H174" i="2"/>
  <c r="H205" i="2"/>
  <c r="H140" i="2"/>
  <c r="H536" i="2"/>
  <c r="H570" i="2"/>
  <c r="H494" i="2"/>
  <c r="H568" i="2"/>
  <c r="H608" i="2"/>
  <c r="H518" i="2"/>
  <c r="H195" i="2"/>
  <c r="H189" i="2"/>
  <c r="H620" i="2"/>
  <c r="H46" i="2"/>
  <c r="H125" i="2"/>
  <c r="H201" i="2"/>
  <c r="H104" i="2"/>
  <c r="H393" i="2"/>
  <c r="H337" i="2"/>
  <c r="H418" i="2"/>
  <c r="H176" i="2"/>
  <c r="H300" i="2"/>
  <c r="H82" i="2"/>
  <c r="H475" i="2"/>
  <c r="H599" i="2"/>
  <c r="H124" i="2"/>
  <c r="H235" i="2"/>
  <c r="H499" i="2"/>
  <c r="H567" i="2"/>
  <c r="H578" i="2"/>
  <c r="H114" i="2"/>
  <c r="H565" i="2"/>
  <c r="H372" i="2"/>
  <c r="H562" i="2"/>
  <c r="H480" i="2"/>
  <c r="H202" i="2"/>
  <c r="H440" i="2"/>
  <c r="H293" i="2"/>
  <c r="H484" i="2"/>
  <c r="H354" i="2"/>
  <c r="H225" i="2"/>
  <c r="H280" i="2"/>
  <c r="H647" i="2"/>
  <c r="H362" i="2"/>
  <c r="H265" i="2"/>
  <c r="H419" i="2"/>
  <c r="H455" i="2"/>
  <c r="H344" i="2"/>
  <c r="H374" i="2"/>
  <c r="H151" i="2"/>
  <c r="H543" i="2"/>
  <c r="H642" i="2"/>
  <c r="H496" i="2"/>
  <c r="H321" i="2"/>
  <c r="H83" i="2"/>
  <c r="H298" i="2"/>
  <c r="H182" i="2"/>
  <c r="H59" i="2"/>
  <c r="H162" i="2"/>
  <c r="H259" i="2"/>
  <c r="H232" i="2"/>
  <c r="H310" i="2"/>
  <c r="H269" i="2"/>
  <c r="H432" i="2"/>
  <c r="H462" i="2"/>
  <c r="H351" i="2"/>
  <c r="H488" i="2"/>
  <c r="H342" i="2"/>
  <c r="H452" i="2"/>
  <c r="H112" i="2"/>
  <c r="H551" i="2"/>
  <c r="H559" i="2"/>
  <c r="H643" i="2"/>
  <c r="H501" i="2"/>
  <c r="H254" i="2"/>
  <c r="H508" i="2"/>
  <c r="H290" i="2"/>
  <c r="H376" i="2"/>
  <c r="H486" i="2"/>
  <c r="H436" i="2"/>
  <c r="H245" i="2"/>
  <c r="H389" i="2"/>
  <c r="H369" i="2"/>
  <c r="H441" i="2"/>
  <c r="H503" i="2"/>
  <c r="H611" i="2"/>
  <c r="H183" i="2"/>
  <c r="H143" i="2"/>
  <c r="H569" i="2"/>
  <c r="H427" i="2"/>
  <c r="H262" i="2"/>
  <c r="H316" i="2"/>
  <c r="H596" i="2"/>
  <c r="H574" i="2"/>
  <c r="H291" i="2"/>
  <c r="H128" i="2"/>
  <c r="H416" i="2"/>
  <c r="H42" i="2"/>
  <c r="H49" i="2"/>
  <c r="H402" i="2"/>
  <c r="H573" i="2"/>
  <c r="H482" i="2"/>
  <c r="H181" i="2"/>
  <c r="H610" i="2"/>
  <c r="H458" i="2"/>
  <c r="H371" i="2"/>
  <c r="H306" i="2"/>
  <c r="H340" i="2"/>
  <c r="H390" i="2"/>
  <c r="H343" i="2"/>
  <c r="H379" i="2"/>
  <c r="H85" i="2"/>
  <c r="H274" i="2"/>
  <c r="H246" i="2"/>
  <c r="H388" i="2"/>
  <c r="H357" i="2"/>
  <c r="H231" i="2"/>
  <c r="H412" i="2"/>
  <c r="H356" i="2"/>
  <c r="H84" i="2"/>
  <c r="H489" i="2"/>
  <c r="H397" i="2"/>
  <c r="H555" i="2"/>
  <c r="H309" i="2"/>
  <c r="H102" i="2"/>
  <c r="H646" i="2"/>
  <c r="H192" i="2"/>
  <c r="H513" i="2"/>
  <c r="H563" i="2"/>
  <c r="H549" i="2"/>
  <c r="H135" i="2"/>
  <c r="H199" i="2"/>
  <c r="H157" i="2"/>
  <c r="H385" i="2"/>
  <c r="H325" i="2"/>
  <c r="H352" i="2"/>
  <c r="H249" i="2"/>
  <c r="H107" i="2"/>
  <c r="H145" i="2"/>
  <c r="H324" i="2"/>
  <c r="H459" i="2"/>
  <c r="H146" i="2"/>
  <c r="H198" i="2"/>
  <c r="H366" i="2"/>
  <c r="H144" i="2"/>
  <c r="H520" i="2"/>
  <c r="H633" i="2"/>
  <c r="H90" i="2"/>
  <c r="H447" i="2"/>
  <c r="H222" i="2"/>
  <c r="H625" i="2"/>
  <c r="H384" i="2"/>
  <c r="H73" i="2"/>
  <c r="H160" i="2"/>
  <c r="H399" i="2"/>
  <c r="H63" i="2"/>
  <c r="H428" i="2"/>
  <c r="H332" i="2"/>
  <c r="H272" i="2"/>
  <c r="H338" i="2"/>
  <c r="H48" i="2"/>
  <c r="H122" i="2"/>
  <c r="H335" i="2"/>
  <c r="H39" i="2"/>
  <c r="H292" i="2"/>
  <c r="H341" i="2"/>
  <c r="H185" i="2"/>
  <c r="H493" i="2"/>
  <c r="H121" i="2"/>
  <c r="H208" i="2"/>
  <c r="H173" i="2"/>
  <c r="H55" i="2"/>
  <c r="H299" i="2"/>
  <c r="H224" i="2"/>
  <c r="H241" i="2"/>
  <c r="H616" i="2"/>
  <c r="H350" i="2"/>
  <c r="H215" i="2"/>
  <c r="H155" i="2"/>
  <c r="H377" i="2"/>
  <c r="H468" i="2"/>
  <c r="H65" i="2"/>
  <c r="H72" i="2"/>
  <c r="H639" i="2"/>
  <c r="H619" i="2"/>
  <c r="H550" i="2"/>
  <c r="H635" i="2"/>
  <c r="H248" i="2"/>
  <c r="H370" i="2"/>
  <c r="H535" i="2"/>
  <c r="H628" i="2"/>
  <c r="H467" i="2"/>
  <c r="H196" i="2"/>
  <c r="H167" i="2"/>
  <c r="H109" i="2"/>
  <c r="H521" i="2"/>
  <c r="H445" i="2"/>
  <c r="H61" i="2"/>
  <c r="H326" i="2"/>
  <c r="H230" i="2"/>
  <c r="H53" i="2"/>
  <c r="H387" i="2"/>
  <c r="H514" i="2"/>
  <c r="H97" i="2"/>
  <c r="H296" i="2"/>
  <c r="H77" i="2"/>
  <c r="H634" i="2"/>
  <c r="H211" i="2"/>
  <c r="H158" i="2"/>
  <c r="H444" i="2"/>
  <c r="H516" i="2"/>
  <c r="H313" i="2"/>
  <c r="H297" i="2"/>
  <c r="H396" i="2"/>
  <c r="H640" i="2"/>
  <c r="H577" i="2"/>
  <c r="H315" i="2"/>
  <c r="H257" i="2"/>
  <c r="H118" i="2"/>
  <c r="H524" i="2"/>
  <c r="H110" i="2"/>
  <c r="H78" i="2"/>
  <c r="H442" i="2"/>
  <c r="H443" i="2"/>
  <c r="H408" i="2"/>
  <c r="H177" i="2"/>
  <c r="H130" i="2"/>
  <c r="H44" i="2"/>
  <c r="H346" i="2"/>
  <c r="H250" i="2"/>
  <c r="H115" i="2"/>
  <c r="H529" i="2"/>
  <c r="H498" i="2"/>
  <c r="H233" i="2"/>
  <c r="H415" i="2"/>
  <c r="H584" i="2"/>
  <c r="H597" i="2"/>
  <c r="H154" i="2"/>
  <c r="H583" i="2"/>
  <c r="H81" i="2"/>
  <c r="H407" i="2"/>
  <c r="H255" i="2"/>
  <c r="H327" i="2"/>
  <c r="H618" i="2"/>
  <c r="H613" i="2"/>
  <c r="H149" i="2"/>
  <c r="H312" i="2"/>
  <c r="H386" i="2"/>
  <c r="H579" i="2"/>
  <c r="H355" i="2"/>
  <c r="H206" i="2"/>
  <c r="A12" i="3"/>
  <c r="H7" i="3" s="1"/>
  <c r="H6" i="3" l="1"/>
  <c r="J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<sst xmlns="http://schemas.openxmlformats.org/spreadsheetml/2006/main" count="2543" uniqueCount="646">
  <si>
    <t>Vyplňte, prosím, počet formací na listu "Základní informace o klubu".</t>
  </si>
  <si>
    <t>Toto hlášení se zobrazuje na listu přihlášky v buňce A1, když nastanou hlášené situace.</t>
  </si>
  <si>
    <t>Vyplňte, prosím, název klubu na listu: "Základní informace o klubu".</t>
  </si>
  <si>
    <t>Prosím vyplňte.</t>
  </si>
  <si>
    <t>Věkový průměr:</t>
  </si>
  <si>
    <t>Věk soutěžící:</t>
  </si>
  <si>
    <t>Věk nejstarší soutěžící:</t>
  </si>
  <si>
    <t>Věkový průměr Vámi zadaných soutěžících neodpovídá ani jedné otevřené věkové kategorii.</t>
  </si>
  <si>
    <t>Hlášení dokud není vyplněn počet soutěžících a tím pádem nejsou ani nachystané řádky pro vyplňování.</t>
  </si>
  <si>
    <t>zadejte Rok narození</t>
  </si>
  <si>
    <t>V listu udělení souhlasů se zobrazuje když nezodpověděli nějakou otázku.</t>
  </si>
  <si>
    <t>V listu udělení souhlasů se zobrazuje když nedají 1. nebo 2. souhlas a když je vše ještě prázdné.</t>
  </si>
  <si>
    <t>Souhlas byl uložen, Vaši přihlášku zpracujeme, jakmile ji obdržíme.</t>
  </si>
  <si>
    <t>V listu udělení souhlasů se zobrazuje když dají 1. a 2. souhlas.</t>
  </si>
  <si>
    <t>min</t>
  </si>
  <si>
    <t>max</t>
  </si>
  <si>
    <t>Little Kadetky</t>
  </si>
  <si>
    <t>Kadetky</t>
  </si>
  <si>
    <t>Juniorky</t>
  </si>
  <si>
    <t>Seniorky</t>
  </si>
  <si>
    <t>SÓLO</t>
  </si>
  <si>
    <t>DUO/TRIO</t>
  </si>
  <si>
    <t>MINIFORMACE</t>
  </si>
  <si>
    <t>FORMACE</t>
  </si>
  <si>
    <t>2bat SÓLO</t>
  </si>
  <si>
    <t>2bat DUO/TRIO</t>
  </si>
  <si>
    <t>S</t>
  </si>
  <si>
    <t>DT</t>
  </si>
  <si>
    <t>MF</t>
  </si>
  <si>
    <t>F</t>
  </si>
  <si>
    <t>2S</t>
  </si>
  <si>
    <t>2DT</t>
  </si>
  <si>
    <t>Litt</t>
  </si>
  <si>
    <t>Kad</t>
  </si>
  <si>
    <t>Jun</t>
  </si>
  <si>
    <t>Sen</t>
  </si>
  <si>
    <t>Výkonnostní kategorie</t>
  </si>
  <si>
    <t>A</t>
  </si>
  <si>
    <t>B</t>
  </si>
  <si>
    <t>Seznam pro potvrzení se zpracováváním údajů - GDPR</t>
  </si>
  <si>
    <t>Potvrzuji</t>
  </si>
  <si>
    <t>Nepotvrzuji</t>
  </si>
  <si>
    <t>Názvy listů:</t>
  </si>
  <si>
    <t>Přihláška č. 1</t>
  </si>
  <si>
    <t>Přihláška č. 2</t>
  </si>
  <si>
    <t>Přihláška č. 3</t>
  </si>
  <si>
    <t>Přihláška č. 4</t>
  </si>
  <si>
    <t>Přihláška č. 5</t>
  </si>
  <si>
    <t>Přihláška č. 6</t>
  </si>
  <si>
    <t>Přihláška č. 7</t>
  </si>
  <si>
    <t>Přihláška č. 8</t>
  </si>
  <si>
    <t>Přihláška č. 9</t>
  </si>
  <si>
    <t>Přihláška č. 10</t>
  </si>
  <si>
    <t>Přihláška č. 11</t>
  </si>
  <si>
    <t>Přihláška č. 12</t>
  </si>
  <si>
    <t>Přihláška č. 13</t>
  </si>
  <si>
    <t>Přihláška č. 14</t>
  </si>
  <si>
    <t>Přihláška č. 15</t>
  </si>
  <si>
    <t>Přihláška č. 16</t>
  </si>
  <si>
    <t>Přihláška č. 17</t>
  </si>
  <si>
    <t>Přihláška č. 18</t>
  </si>
  <si>
    <t>Přihláška č. 19</t>
  </si>
  <si>
    <t>Přihláška č. 20</t>
  </si>
  <si>
    <t>Přihláška č. 21</t>
  </si>
  <si>
    <t>Přihláška č. 22</t>
  </si>
  <si>
    <t>Přihláška č. 23</t>
  </si>
  <si>
    <t>Přihláška č. 24</t>
  </si>
  <si>
    <t>Přihláška č. 25</t>
  </si>
  <si>
    <t>Číselná řada:</t>
  </si>
  <si>
    <t>Data platné pro ročník 2026</t>
  </si>
  <si>
    <t>když za osobu tak "X"</t>
  </si>
  <si>
    <t>Věky pro kategorie</t>
  </si>
  <si>
    <t>Informace o klubu</t>
  </si>
  <si>
    <t>Název klubu/ účastníka (FO):</t>
  </si>
  <si>
    <t>Asociace (dobrovolné):</t>
  </si>
  <si>
    <t>Kontaktní osoba:</t>
  </si>
  <si>
    <t>Telefon:</t>
  </si>
  <si>
    <t>E-mail:</t>
  </si>
  <si>
    <t>Webové stránky:</t>
  </si>
  <si>
    <t>Vedoucí, trenéři:</t>
  </si>
  <si>
    <t>1.</t>
  </si>
  <si>
    <t>2.</t>
  </si>
  <si>
    <t>3.</t>
  </si>
  <si>
    <t>4.</t>
  </si>
  <si>
    <t>5.</t>
  </si>
  <si>
    <t>6.</t>
  </si>
  <si>
    <t>7.</t>
  </si>
  <si>
    <t>8.</t>
  </si>
  <si>
    <t>Celkem formací:</t>
  </si>
  <si>
    <t>Termín uzávěrky je:</t>
  </si>
  <si>
    <t>Dnů do uzávěrky zbývá:</t>
  </si>
  <si>
    <t>Dnů do soutěže zbývá:</t>
  </si>
  <si>
    <t>Přihlášku jsme se pokusili udělat co nejjednodušší pro správné vyplnění, v případě problémů či dotazů nám prosím napište.</t>
  </si>
  <si>
    <t>Přihlášky posílejte na e-mail tornado@radamok.cz dle pokynů v propozicích soutěže;
pro technické dotazy k vyplnění přihlášky nás můžete také kontaktovat
na tel. čísle 777 060 218.</t>
  </si>
  <si>
    <t>Odesláním přihlášky souhlasíte s propozicemi soutěže, které jsou k dispozici na www.tornadoostrava.cz</t>
  </si>
  <si>
    <t>verze 2026_1.0</t>
  </si>
  <si>
    <r>
      <t xml:space="preserve">Zde prosím vyplňte jména všech trenérů, </t>
    </r>
    <r>
      <rPr>
        <b/>
        <sz val="9"/>
        <color theme="1"/>
        <rFont val="Tahoma"/>
        <family val="2"/>
        <charset val="238"/>
      </rPr>
      <t>kteří trénují minimálně jednu startující formaci na této soutěži</t>
    </r>
    <r>
      <rPr>
        <sz val="9"/>
        <color theme="1"/>
        <rFont val="Tahoma"/>
        <family val="2"/>
        <charset val="238"/>
      </rPr>
      <t xml:space="preserve"> - potřebné pro další vyplňování přihlášek.</t>
    </r>
  </si>
  <si>
    <t>V případě, že chcete do soutěže přihlásit více než 25 formací, prosíme o vyplnění dalšího souboru.</t>
  </si>
  <si>
    <t>řada:</t>
  </si>
  <si>
    <t>VOLBA REŽIMU (test/standard)</t>
  </si>
  <si>
    <t>rok pro výpočet věku:</t>
  </si>
  <si>
    <t>datum ročníku:</t>
  </si>
  <si>
    <t>STANDARD</t>
  </si>
  <si>
    <t>TEST</t>
  </si>
  <si>
    <t>dnešní datum:</t>
  </si>
  <si>
    <t>termin uzávěrky:</t>
  </si>
  <si>
    <t>výstupy dat pro aktuální ročník</t>
  </si>
  <si>
    <t>Informace o soutěžní formaci</t>
  </si>
  <si>
    <t>Soutěžní kategorie:</t>
  </si>
  <si>
    <t>Výkonnostní třída (A, B):</t>
  </si>
  <si>
    <t>Počet soutěžících:</t>
  </si>
  <si>
    <t>Délka skladby:</t>
  </si>
  <si>
    <t>Název skladby:</t>
  </si>
  <si>
    <t>Jméno vedoucí(ch):</t>
  </si>
  <si>
    <t>Výpočet pro zařazení do věkové kategorie.</t>
  </si>
  <si>
    <t>Věková kategorie:</t>
  </si>
  <si>
    <t>Seznam soutěžících</t>
  </si>
  <si>
    <t>Jméno</t>
  </si>
  <si>
    <t>Přijmení</t>
  </si>
  <si>
    <t>Rok narození</t>
  </si>
  <si>
    <t>pomocné výpočty</t>
  </si>
  <si>
    <t>délka skladby - převod na m:ss</t>
  </si>
  <si>
    <t>help sloupec</t>
  </si>
  <si>
    <t>msg_invalid_sout_kat</t>
  </si>
  <si>
    <t>msg_seznam_sout_kat</t>
  </si>
  <si>
    <t>msg_invalid_pocet_formaci</t>
  </si>
  <si>
    <t>Neplatná soutěžní kategorie.</t>
  </si>
  <si>
    <t>název klubu</t>
  </si>
  <si>
    <t>msg_invalid_vykon_kat</t>
  </si>
  <si>
    <t>Neplatná výkonnostní třída.</t>
  </si>
  <si>
    <t>msg_seznam_vykon_kat</t>
  </si>
  <si>
    <t>msg_fill_pocet_sout</t>
  </si>
  <si>
    <t>msg_invalid_pocet_sout</t>
  </si>
  <si>
    <t>Počet neodpovídá soutěžní kategorii.</t>
  </si>
  <si>
    <t>Podrobnosti viz Propozice soutěže.</t>
  </si>
  <si>
    <t>msg_invalid_pocet_sout_end</t>
  </si>
  <si>
    <t>přidává se KONKRÉTNÍ POČET a msg_invalid_pocet_sout_end</t>
  </si>
  <si>
    <t>přidává se k msg_invalid_pocet_sout</t>
  </si>
  <si>
    <t>min počet soutěžích pro danou kategorii</t>
  </si>
  <si>
    <t>max počet soutěžích pro danou kategorii</t>
  </si>
  <si>
    <t>par_list_vypnut</t>
  </si>
  <si>
    <t>par_list_ok</t>
  </si>
  <si>
    <t>par_list_chyba</t>
  </si>
  <si>
    <t>kontrola že nejsou žádné chyby v přihlášce</t>
  </si>
  <si>
    <t>má být list aktivní/stav listu</t>
  </si>
  <si>
    <t>mezera na začátku je z důvodu následného spojování textů</t>
  </si>
  <si>
    <t xml:space="preserve"> je správně vyplněna.</t>
  </si>
  <si>
    <t>konkrétní počty pro msg_invalid_pocet_sout</t>
  </si>
  <si>
    <t>msg_invalid_cas</t>
  </si>
  <si>
    <t>msg_invalid_cas_end</t>
  </si>
  <si>
    <t>Délka skladby neodpovídá soutěžní kategorii.</t>
  </si>
  <si>
    <t>konkrétní časy pro msg_invalid_cas</t>
  </si>
  <si>
    <r>
      <t>min délka skladby pro danou kategorii</t>
    </r>
    <r>
      <rPr>
        <b/>
        <sz val="11"/>
        <color theme="1"/>
        <rFont val="Calibri"/>
        <family val="2"/>
        <charset val="238"/>
      </rPr>
      <t xml:space="preserve"> [ČAS]</t>
    </r>
  </si>
  <si>
    <r>
      <t xml:space="preserve">max délka skladby pro danou kategorii  </t>
    </r>
    <r>
      <rPr>
        <b/>
        <sz val="11"/>
        <color theme="1"/>
        <rFont val="Calibri"/>
        <family val="2"/>
        <charset val="238"/>
      </rPr>
      <t>[ČAS]</t>
    </r>
  </si>
  <si>
    <r>
      <t>min délka skladby pro danou kategorii</t>
    </r>
    <r>
      <rPr>
        <b/>
        <sz val="11"/>
        <color theme="1"/>
        <rFont val="Calibri"/>
        <family val="2"/>
        <charset val="238"/>
      </rPr>
      <t xml:space="preserve"> [TEXT]</t>
    </r>
  </si>
  <si>
    <r>
      <t xml:space="preserve">max délka skladby pro danou kategorii  </t>
    </r>
    <r>
      <rPr>
        <b/>
        <sz val="11"/>
        <color theme="1"/>
        <rFont val="Calibri"/>
        <family val="2"/>
        <charset val="238"/>
      </rPr>
      <t>[TEXT]</t>
    </r>
  </si>
  <si>
    <t>přidává se KONKRÉTNÍ ČAS a msg_invalid_cas_end</t>
  </si>
  <si>
    <t>přidává se k msg_invalid_cas</t>
  </si>
  <si>
    <t>název pro buňku</t>
  </si>
  <si>
    <t>hodnota/hláška pro daný název</t>
  </si>
  <si>
    <t>poznámka</t>
  </si>
  <si>
    <t>msg_info_intro</t>
  </si>
  <si>
    <t>msg_info_vypocet_veku</t>
  </si>
  <si>
    <t>CHYBA, rok narození je v budoucnosti</t>
  </si>
  <si>
    <t>CHYBA, rok narození není číslo</t>
  </si>
  <si>
    <t>msg_fill_jmeno</t>
  </si>
  <si>
    <t>zadejte Jméno a Příjmení</t>
  </si>
  <si>
    <t>Máte vyplněno více soutěžících, než je zadaný počet v poli Počet soutěžících.</t>
  </si>
  <si>
    <t>msg_err_vpravo</t>
  </si>
  <si>
    <t>msg_info_intro_jmena</t>
  </si>
  <si>
    <t>Ověřování reálně řeší jen Jméno nebo Přijmení, ale hláškami je chci nabádat k vyplňování obojího.</t>
  </si>
  <si>
    <t>msg_fill_rok</t>
  </si>
  <si>
    <t>msg_err_seznam_jmena</t>
  </si>
  <si>
    <t>msg_err_short_seznam_jmena</t>
  </si>
  <si>
    <t>msg_invalid_vice_soutezicich</t>
  </si>
  <si>
    <t>msg_err_fill_pocet_sout</t>
  </si>
  <si>
    <r>
      <t xml:space="preserve">Věk - </t>
    </r>
    <r>
      <rPr>
        <sz val="11"/>
        <color theme="1"/>
        <rFont val="Calibri"/>
        <family val="2"/>
        <charset val="238"/>
      </rPr>
      <t>rozhodný pro zařazení do kategorie</t>
    </r>
  </si>
  <si>
    <t>Viz chyba vpravo --&gt;</t>
  </si>
  <si>
    <t>Soutěžní kategorie</t>
  </si>
  <si>
    <t>zkratky</t>
  </si>
  <si>
    <t>tab_par_sout_kat</t>
  </si>
  <si>
    <t>způsob vypočtu věk. Kat.</t>
  </si>
  <si>
    <t>MAX</t>
  </si>
  <si>
    <t>PRUMER</t>
  </si>
  <si>
    <t>MAX3</t>
  </si>
  <si>
    <t>msg_err_vek_kat_seznam</t>
  </si>
  <si>
    <t>msg_err_vek_kat_vpravo</t>
  </si>
  <si>
    <t>msg_info_vek_kat_vpravo</t>
  </si>
  <si>
    <t>Automatický výpočet - vyplňte správně: soutěžní kategorii, počet soutěžících, délku skladby.</t>
  </si>
  <si>
    <t>Automatický výpočet - vyplňte správně:  seznam soutěžících dle zadaného počtu.</t>
  </si>
  <si>
    <t>výpočet z čeho počítat věk kategorii</t>
  </si>
  <si>
    <t>vypočtený věk pro zařazení</t>
  </si>
  <si>
    <t>vypočtená kategorie</t>
  </si>
  <si>
    <t>msg_err_neznama</t>
  </si>
  <si>
    <t>msg_err_short_neznama</t>
  </si>
  <si>
    <t>neznámá chyba, více v hlavním výpisu chyb</t>
  </si>
  <si>
    <t>par_ok</t>
  </si>
  <si>
    <t>je možné spočítat věk (zbytek listu ok=par_ok)</t>
  </si>
  <si>
    <t>par_err</t>
  </si>
  <si>
    <t>(zdroj je na listu data) - resp. je to ručně přes odkazy jednotlivé buňky</t>
  </si>
  <si>
    <t>NELZE ZVĚTŠIT!!! (návaznost na přihlášku)</t>
  </si>
  <si>
    <t>Pro vyplňování seznamu soutěžících zadejte počet soutěžících.</t>
  </si>
  <si>
    <t>Instrukce pro správné vyplnění / souhrnný výpis chyb v přihlášce:</t>
  </si>
  <si>
    <t>který platí</t>
  </si>
  <si>
    <t>finální kontrola neznámých chyb</t>
  </si>
  <si>
    <t>cena za start</t>
  </si>
  <si>
    <t>počet soutěžících</t>
  </si>
  <si>
    <t>délka skladby</t>
  </si>
  <si>
    <t>tab_par_vek_kat</t>
  </si>
  <si>
    <t>par_dnes</t>
  </si>
  <si>
    <t>par_termin_uzaverky</t>
  </si>
  <si>
    <t>par_rok_pro_vypocet_veku</t>
  </si>
  <si>
    <t>par_den_konani_rocniku</t>
  </si>
  <si>
    <t>pomocný výpočet</t>
  </si>
  <si>
    <t>Opravte chyby v seznamu soutěžících. Viz podrobnosti níže u každého řádku.</t>
  </si>
  <si>
    <t>lze v "B"</t>
  </si>
  <si>
    <t>lze v "A"</t>
  </si>
  <si>
    <t>msg_invalid_vykon_kat_VS_sout_kat</t>
  </si>
  <si>
    <t>je správně zadaná soutěžní formace?</t>
  </si>
  <si>
    <t>je pro zvolenou sout. kat. dovoleno "A/B"</t>
  </si>
  <si>
    <t>Zvolená výkonnostní třída není možná pro zvolenou soutěžní kategorii.</t>
  </si>
  <si>
    <t>Neplatná výkonnostní třída pro zadanou soutěžní kategorii.</t>
  </si>
  <si>
    <t>Seznam definovaných názvů:</t>
  </si>
  <si>
    <t>LIST PŘIHLÁŠKY</t>
  </si>
  <si>
    <t>Výkonnostní třída</t>
  </si>
  <si>
    <t>Počet soutěžících</t>
  </si>
  <si>
    <t>Délka skladby</t>
  </si>
  <si>
    <t>Seznam soutěžících - chyby pro jednotlivé řádky</t>
  </si>
  <si>
    <t>Seznam soutěžících - výpočet věku</t>
  </si>
  <si>
    <t>Výpočet věk. kat. - titulky pro věk</t>
  </si>
  <si>
    <t>Výpočet věk. kat. - stavy výpočtu věku/ věk. kat.</t>
  </si>
  <si>
    <t>standard</t>
  </si>
  <si>
    <t>parametry pro stavy celého listu</t>
  </si>
  <si>
    <t>HAVARIJNÍ záchyt chyb - koncové ošetření vzorců pro případ neočekávané chyby</t>
  </si>
  <si>
    <t>kontroly chyby/požadavek na vyplnění - obecné</t>
  </si>
  <si>
    <t>OBECNÉ - PRO CELÝ SEŠIT</t>
  </si>
  <si>
    <t>stavy pro daný list</t>
  </si>
  <si>
    <t>msg_fill_short</t>
  </si>
  <si>
    <t>msg_fill_short_first_sout_kat</t>
  </si>
  <si>
    <t>msg_invalid_short_sout_kat</t>
  </si>
  <si>
    <t>msg_invalid_short_vykon_kat</t>
  </si>
  <si>
    <t>msg_invalid_short_vykon_kat_VS_sout_kat</t>
  </si>
  <si>
    <t>msg_fill_short_cas</t>
  </si>
  <si>
    <t>msg_invalid_short_cas</t>
  </si>
  <si>
    <t>msg_invalid_short_pocet_sout</t>
  </si>
  <si>
    <t>msg_info_vypocet_veku_vpravo</t>
  </si>
  <si>
    <t>Viz zpráva vpravo --&gt;</t>
  </si>
  <si>
    <t>msg_info_neni_vse_vyplneno</t>
  </si>
  <si>
    <t>msg_fill_short_vek_kat_first_sout_kat</t>
  </si>
  <si>
    <t>par_vek_kat_MAX3</t>
  </si>
  <si>
    <t>par_vek_kat_MAX</t>
  </si>
  <si>
    <t>par_vek_kat_PRUMER</t>
  </si>
  <si>
    <t>Délka skladby - kontroly</t>
  </si>
  <si>
    <t>Počet soutěžících - kontroly</t>
  </si>
  <si>
    <t>Výkonnostní třída - kontroly</t>
  </si>
  <si>
    <t>Soutěžní kategorie - kontroly</t>
  </si>
  <si>
    <t>Název klubu - kontroly</t>
  </si>
  <si>
    <t>Seznam soutěžících - kontroly</t>
  </si>
  <si>
    <t>Výpočet věk. kat. - kontroly</t>
  </si>
  <si>
    <t>msg_err_rok_cislo</t>
  </si>
  <si>
    <t>msg_err_rok_budouci</t>
  </si>
  <si>
    <t>msg_invalid_vek_kat_mimo_rozsah</t>
  </si>
  <si>
    <t>msg_fill_nazev_klubu</t>
  </si>
  <si>
    <t>msg</t>
  </si>
  <si>
    <t>zpráva</t>
  </si>
  <si>
    <t>err</t>
  </si>
  <si>
    <t>chyba</t>
  </si>
  <si>
    <t>fill</t>
  </si>
  <si>
    <t>vyplňte</t>
  </si>
  <si>
    <t>invalid</t>
  </si>
  <si>
    <t>vyplňte správně</t>
  </si>
  <si>
    <t>short</t>
  </si>
  <si>
    <t>krátké verze zpráv</t>
  </si>
  <si>
    <t>info</t>
  </si>
  <si>
    <t>informační texty</t>
  </si>
  <si>
    <t>Architektura označování</t>
  </si>
  <si>
    <t>tab</t>
  </si>
  <si>
    <t>tabulky</t>
  </si>
  <si>
    <t>par</t>
  </si>
  <si>
    <t>parametry</t>
  </si>
  <si>
    <t>Parametry pro celý list</t>
  </si>
  <si>
    <t>Výpočet věkové kategorie (probíhá až po seznamu soutěžících)</t>
  </si>
  <si>
    <t>1. soutěžící</t>
  </si>
  <si>
    <t>2. soutěžící</t>
  </si>
  <si>
    <t>3. soutěžící</t>
  </si>
  <si>
    <t>4. soutěžící</t>
  </si>
  <si>
    <t>5. soutěžící</t>
  </si>
  <si>
    <t>6. soutěžící</t>
  </si>
  <si>
    <t>7. soutěžící</t>
  </si>
  <si>
    <t>8. soutěžící</t>
  </si>
  <si>
    <t>9. soutěžící</t>
  </si>
  <si>
    <t>10. soutěžící</t>
  </si>
  <si>
    <t>11. soutěžící</t>
  </si>
  <si>
    <t>12. soutěžící</t>
  </si>
  <si>
    <t>13. soutěžící</t>
  </si>
  <si>
    <t>14. soutěžící</t>
  </si>
  <si>
    <t>15. soutěžící</t>
  </si>
  <si>
    <t>16. soutěžící</t>
  </si>
  <si>
    <t>17. soutěžící</t>
  </si>
  <si>
    <t>18. soutěžící</t>
  </si>
  <si>
    <t>19. soutěžící</t>
  </si>
  <si>
    <t>20. soutěžící</t>
  </si>
  <si>
    <t>21. soutěžící</t>
  </si>
  <si>
    <t>22. soutěžící</t>
  </si>
  <si>
    <t>23. soutěžící</t>
  </si>
  <si>
    <t>24. soutěžící</t>
  </si>
  <si>
    <t>25. soutěžící</t>
  </si>
  <si>
    <t>Výpočet věkové kategorie - pomocná tabulka pro výpočet věků:</t>
  </si>
  <si>
    <t>plus zdroje co jsou na jiných listech:</t>
  </si>
  <si>
    <t>tab_seznam_treneru - na listu základní info</t>
  </si>
  <si>
    <t>msg_invalid_short_trener</t>
  </si>
  <si>
    <t>msg_invalid_trener</t>
  </si>
  <si>
    <t>Jména vedoucí(ch)</t>
  </si>
  <si>
    <t>Udělení souhlasů</t>
  </si>
  <si>
    <t>Mám souhlas zákonných zástupců všech přihlašovaných se zpracováním osobních údajů třetí osobou.</t>
  </si>
  <si>
    <t>Vyberte ze seznamu:</t>
  </si>
  <si>
    <t>Stav Vašeho souhlasu:</t>
  </si>
  <si>
    <t>Beru na vědomí, že své souhlasy mohu písemně kdykoliv odvolat a správce mé údaje do jednoho roku zlikviduje.</t>
  </si>
  <si>
    <t>msg_fill_souhlasy</t>
  </si>
  <si>
    <t>par_souhlasy_ok</t>
  </si>
  <si>
    <t>msg_err_souhlasy</t>
  </si>
  <si>
    <t>par_potvrzuji</t>
  </si>
  <si>
    <t>Je nezbytné vybrat odpověď u všech otázek (2) Potvrzuji/Nepotvrzuji.</t>
  </si>
  <si>
    <t>Zde naleznete automaticky generovaný souhrn z Vašich přihlášek. Není potřebné nic vyplňovat.</t>
  </si>
  <si>
    <t>Počet připravených řádků v tabulce odpovídá zvolenému počtu přihlašovaných formací na úvodním listu.</t>
  </si>
  <si>
    <t>Souhrnné informace</t>
  </si>
  <si>
    <t>Celkový počet vedoucích:</t>
  </si>
  <si>
    <t>Celkový počet soutěžících:</t>
  </si>
  <si>
    <t>Celkem startovních formací:</t>
  </si>
  <si>
    <t>Celkem startů:</t>
  </si>
  <si>
    <t>Cena za start na soutěži:</t>
  </si>
  <si>
    <t>Přehled přihlášených formací</t>
  </si>
  <si>
    <t>název</t>
  </si>
  <si>
    <t>čas</t>
  </si>
  <si>
    <t>kat.</t>
  </si>
  <si>
    <t>poč.</t>
  </si>
  <si>
    <t>příjmení soutěžících (pro S a DT)</t>
  </si>
  <si>
    <t>startovné</t>
  </si>
  <si>
    <t>z: "Základní informace o klubu"</t>
  </si>
  <si>
    <t>z: "Jmenný seznam"</t>
  </si>
  <si>
    <t>počítá se zde</t>
  </si>
  <si>
    <t>kontaktní osoba</t>
  </si>
  <si>
    <t>telefon</t>
  </si>
  <si>
    <t>e-mail</t>
  </si>
  <si>
    <t>počet trenérů</t>
  </si>
  <si>
    <t>počet startujících trenérů</t>
  </si>
  <si>
    <t>tab_par_vykon_kat</t>
  </si>
  <si>
    <t>tab_par_gdpr</t>
  </si>
  <si>
    <t>počet startů</t>
  </si>
  <si>
    <t>počet formací (zadaný)</t>
  </si>
  <si>
    <r>
      <t>Seznam trenérů</t>
    </r>
    <r>
      <rPr>
        <sz val="11"/>
        <color theme="1"/>
        <rFont val="Aptos Narrow"/>
        <family val="2"/>
        <charset val="238"/>
        <scheme val="minor"/>
      </rPr>
      <t xml:space="preserve"> (slouží pro výpočet počtu startujících trenérů)</t>
    </r>
  </si>
  <si>
    <t>číslo trenéra</t>
  </si>
  <si>
    <t>jméno trenéra</t>
  </si>
  <si>
    <t>V případě více přihlášek než 20:
zde upravit číslo - 1 / 21 / 41 …</t>
  </si>
  <si>
    <t>Vyplněných přihlášek
má být:</t>
  </si>
  <si>
    <t>Seznam přihlášených formací</t>
  </si>
  <si>
    <t>neměnit pořadí sloupců    ---&gt;    --&gt;    ---&gt;    --&gt;    --&gt;    --&gt;   --&gt;</t>
  </si>
  <si>
    <t>ODKAZY</t>
  </si>
  <si>
    <t>číslo přihlášky</t>
  </si>
  <si>
    <t>kód startu</t>
  </si>
  <si>
    <t>REZERVA 1</t>
  </si>
  <si>
    <t>odhlášeno
psát "X"</t>
  </si>
  <si>
    <t>kód
kategorie</t>
  </si>
  <si>
    <t>sloučeno
z</t>
  </si>
  <si>
    <t>rozhodný věk z přihlášky</t>
  </si>
  <si>
    <t>ročníky startujících (pro S, D, T)</t>
  </si>
  <si>
    <t>věky startujících (pro S, D, T)</t>
  </si>
  <si>
    <t>počet nestart. trenérů</t>
  </si>
  <si>
    <t>soutěžící + nestart. trenéři</t>
  </si>
  <si>
    <t>soutěžní kategorie</t>
  </si>
  <si>
    <t>věková kategorie</t>
  </si>
  <si>
    <t>výkonnostní třída</t>
  </si>
  <si>
    <t>název skladby</t>
  </si>
  <si>
    <t>dodaná hudba</t>
  </si>
  <si>
    <t>REZERVA 2</t>
  </si>
  <si>
    <t>jméno a přijímení 1. trenéra</t>
  </si>
  <si>
    <t>jméno a přijímení 2. trenéra</t>
  </si>
  <si>
    <t>startuje 1. trenér</t>
  </si>
  <si>
    <t>startuje 2. trenér</t>
  </si>
  <si>
    <t>1. soutěžící zkráceně
(S a DT)
Jméno P.</t>
  </si>
  <si>
    <t>2. soutěžící zkráceně
(S a DT)
Jméno P.</t>
  </si>
  <si>
    <t>3. soutěžící zkráceně
(S a DT)
Jméno P.</t>
  </si>
  <si>
    <t>1. soutěžící zkráceně
(S a DT)
Příjmení J.</t>
  </si>
  <si>
    <t>2. soutěžící zkráceně
(S a DT)
Příjmení J.</t>
  </si>
  <si>
    <t>3. soutěžící zkráceně
(S a DT)
Příjmení J.</t>
  </si>
  <si>
    <t>Jména S a DT
Jméno P.</t>
  </si>
  <si>
    <t>Jména S a DT
Příjmení J.</t>
  </si>
  <si>
    <t>Jména S a DT
Jméno Příjmení</t>
  </si>
  <si>
    <t>jméno 1. soutěžícího</t>
  </si>
  <si>
    <t>příjmení 1. soutěžícího</t>
  </si>
  <si>
    <t>jméno 2. soutěžícího</t>
  </si>
  <si>
    <t>příjmení 2. soutěžícího</t>
  </si>
  <si>
    <t>jméno 3. soutěžícího</t>
  </si>
  <si>
    <t>příjmení 3. soutěžícího</t>
  </si>
  <si>
    <t>jméno 4. soutěžícího</t>
  </si>
  <si>
    <t>příjmení 4. soutěžícího</t>
  </si>
  <si>
    <t>jméno 5. soutěžícího</t>
  </si>
  <si>
    <t>příjmení 5. soutěžícího</t>
  </si>
  <si>
    <t>jméno 6. soutěžícího</t>
  </si>
  <si>
    <t>příjmení 6. soutěžícího</t>
  </si>
  <si>
    <t>jméno 7. soutěžícího</t>
  </si>
  <si>
    <t>příjmení 7. soutěžícího</t>
  </si>
  <si>
    <t>jméno 8. soutěžícího</t>
  </si>
  <si>
    <t>příjmení 8. soutěžícího</t>
  </si>
  <si>
    <t>jméno 9. soutěžícího</t>
  </si>
  <si>
    <t>příjmení 9. soutěžícího</t>
  </si>
  <si>
    <t>jméno 10. soutěžícího</t>
  </si>
  <si>
    <t>příjmení 10. soutěžícího</t>
  </si>
  <si>
    <t>jméno 11. soutěžícího</t>
  </si>
  <si>
    <t>příjmení 11. soutěžícího</t>
  </si>
  <si>
    <t>jméno 12. soutěžícího</t>
  </si>
  <si>
    <t>příjmení 12. soutěžícího</t>
  </si>
  <si>
    <t>jméno 13. soutěžícího</t>
  </si>
  <si>
    <t>příjmení 13. soutěžícího</t>
  </si>
  <si>
    <t>jméno 14. soutěžícího</t>
  </si>
  <si>
    <t>příjmení 14. soutěžícího</t>
  </si>
  <si>
    <t>jméno 15. soutěžícího</t>
  </si>
  <si>
    <t>příjmení 15. soutěžícího</t>
  </si>
  <si>
    <t>jméno 16. soutěžícího</t>
  </si>
  <si>
    <t>příjmení 16. soutěžícího</t>
  </si>
  <si>
    <t>jméno 17. soutěžícího</t>
  </si>
  <si>
    <t>příjmení 17. soutěžícího</t>
  </si>
  <si>
    <t>jméno 18. soutěžícího</t>
  </si>
  <si>
    <t>příjmení 18. soutěžícího</t>
  </si>
  <si>
    <t>jméno 19. soutěžícího</t>
  </si>
  <si>
    <t>příjmení 19. soutěžícího</t>
  </si>
  <si>
    <t>jméno 20. soutěžícího</t>
  </si>
  <si>
    <t>příjmení 20. soutěžícího</t>
  </si>
  <si>
    <t>jméno 21. soutěžícího</t>
  </si>
  <si>
    <t>příjmení 21. soutěžícího</t>
  </si>
  <si>
    <t>jméno 22. soutěžícího</t>
  </si>
  <si>
    <t>příjmení 22. soutěžícího</t>
  </si>
  <si>
    <t>jméno 23. soutěžícího</t>
  </si>
  <si>
    <t>příjmení 23. soutěžícího</t>
  </si>
  <si>
    <t>jméno 24. soutěžícího</t>
  </si>
  <si>
    <t>příjmení 24. soutěžícího</t>
  </si>
  <si>
    <t>jméno 25. soutěžícího</t>
  </si>
  <si>
    <t>příjmení 25. soutěžícího</t>
  </si>
  <si>
    <t>ročník 1. soutežícího</t>
  </si>
  <si>
    <t>ročník 2. soutežícího</t>
  </si>
  <si>
    <t>ročník 3. soutežícího</t>
  </si>
  <si>
    <t>ročník 4. soutežícího</t>
  </si>
  <si>
    <t>ročník 5. soutežícího</t>
  </si>
  <si>
    <t>ročník 6. soutežícího</t>
  </si>
  <si>
    <t>ročník 7. soutežícího</t>
  </si>
  <si>
    <t>ročník 8. soutežícího</t>
  </si>
  <si>
    <t>ročník 9. soutežícího</t>
  </si>
  <si>
    <t>ročník 10. soutežícího</t>
  </si>
  <si>
    <t>ročník 11. soutežícího</t>
  </si>
  <si>
    <t>ročník 12. soutežícího</t>
  </si>
  <si>
    <t>ročník 13. soutežícího</t>
  </si>
  <si>
    <t>ročník 14. soutežícího</t>
  </si>
  <si>
    <t>ročník 15. soutežícího</t>
  </si>
  <si>
    <t>ročník 16. soutežícího</t>
  </si>
  <si>
    <t>ročník 17. soutežícího</t>
  </si>
  <si>
    <t>ročník 18. soutežícího</t>
  </si>
  <si>
    <t>ročník 19. soutežícího</t>
  </si>
  <si>
    <t>ročník 20. soutežícího</t>
  </si>
  <si>
    <t>ročník 21. soutežícího</t>
  </si>
  <si>
    <t>ročník 22. soutežícího</t>
  </si>
  <si>
    <t>ročník 23. soutežícího</t>
  </si>
  <si>
    <t>ročník 24. soutežícího</t>
  </si>
  <si>
    <t>ročník 25. soutežícího</t>
  </si>
  <si>
    <t>věk 1. soutežícího</t>
  </si>
  <si>
    <t>věk 2. soutežícího</t>
  </si>
  <si>
    <t>věk 3. soutežícího</t>
  </si>
  <si>
    <t>věk 4. soutežícího</t>
  </si>
  <si>
    <t>věk 5. soutežícího</t>
  </si>
  <si>
    <t>věk 6. soutežícího</t>
  </si>
  <si>
    <t>věk 7. soutežícího</t>
  </si>
  <si>
    <t>věk 8. soutežícího</t>
  </si>
  <si>
    <t>věk 9. soutežícího</t>
  </si>
  <si>
    <t>věk 10. soutežícího</t>
  </si>
  <si>
    <t>věk 11. soutežícího</t>
  </si>
  <si>
    <t>věk 12. soutežícího</t>
  </si>
  <si>
    <t>věk 13. soutežícího</t>
  </si>
  <si>
    <t>věk 14. soutežícího</t>
  </si>
  <si>
    <t>věk 15. soutežícího</t>
  </si>
  <si>
    <t>věk 16. soutežícího</t>
  </si>
  <si>
    <t>věk 17. soutežícího</t>
  </si>
  <si>
    <t>věk 18. soutežícího</t>
  </si>
  <si>
    <t>věk 19. soutežícího</t>
  </si>
  <si>
    <t>věk 20. soutežícího</t>
  </si>
  <si>
    <t>věk 21. soutežícího</t>
  </si>
  <si>
    <t>věk 22. soutežícího</t>
  </si>
  <si>
    <t>věk 23. soutežícího</t>
  </si>
  <si>
    <t>věk 24. soutežícího</t>
  </si>
  <si>
    <t>věk 25. soutežícího</t>
  </si>
  <si>
    <t>jméno a příjmení 1. soutěžícího</t>
  </si>
  <si>
    <t>jméno a příjmení 2. soutěžícího</t>
  </si>
  <si>
    <t>jméno a příjmení 3. soutěžícího</t>
  </si>
  <si>
    <t>jméno a příjmení 4. soutěžícího</t>
  </si>
  <si>
    <t>jméno a příjmení 5. soutěžícího</t>
  </si>
  <si>
    <t>jméno a příjmení 6. soutěžícího</t>
  </si>
  <si>
    <t>jméno a příjmení 7. soutěžícího</t>
  </si>
  <si>
    <t>jméno a příjmení 8. soutěžícího</t>
  </si>
  <si>
    <t>jméno a příjmení 9. soutěžícího</t>
  </si>
  <si>
    <t>jméno a příjmení 10. soutěžícího</t>
  </si>
  <si>
    <t>jméno a příjmení 11. soutěžícího</t>
  </si>
  <si>
    <t>jméno a příjmení 12. soutěžícího</t>
  </si>
  <si>
    <t>jméno a příjmení 13. soutěžícího</t>
  </si>
  <si>
    <t>jméno a příjmení 14. soutěžícího</t>
  </si>
  <si>
    <t>jméno a příjmení 15. soutěžícího</t>
  </si>
  <si>
    <t>jméno a příjmení 16. soutěžícího</t>
  </si>
  <si>
    <t>jméno a příjmení 17. soutěžícího</t>
  </si>
  <si>
    <t>jméno a příjmení 18. soutěžícího</t>
  </si>
  <si>
    <t>jméno a příjmení 19. soutěžícího</t>
  </si>
  <si>
    <t>jméno a příjmení 20. soutěžícího</t>
  </si>
  <si>
    <t>jméno a příjmení 21. soutěžícího</t>
  </si>
  <si>
    <t>jméno a příjmení 22. soutěžícího</t>
  </si>
  <si>
    <t>jméno a příjmení 23. soutěžícího</t>
  </si>
  <si>
    <t>jméno a příjmení 24. soutěžícího</t>
  </si>
  <si>
    <t>jméno a příjmení 25. soutěžícího</t>
  </si>
  <si>
    <t>kód startu 2</t>
  </si>
  <si>
    <t>soutěžící č.:</t>
  </si>
  <si>
    <t>počáteční řádek se jmény:</t>
  </si>
  <si>
    <t>sloupec se jmény</t>
  </si>
  <si>
    <t>sloupec s příjmeníma</t>
  </si>
  <si>
    <t>sloupec s ročníky</t>
  </si>
  <si>
    <t>sloupec s věky</t>
  </si>
  <si>
    <t>par_prihlaska_chyba_interni</t>
  </si>
  <si>
    <t>KONTROLA - 
STAV listu Přihlášky</t>
  </si>
  <si>
    <t>KONTROLA - 
STAV řádku souhrnu</t>
  </si>
  <si>
    <t>msg_info_vek_kat_info_formaci</t>
  </si>
  <si>
    <t>msg_info_vek_kat_seznam</t>
  </si>
  <si>
    <t>Trenér není v seznamu; více informací vedle --&gt;</t>
  </si>
  <si>
    <t>msg_err_vypocet_zkratky</t>
  </si>
  <si>
    <t>chyba zkratky</t>
  </si>
  <si>
    <t>msg_souhrn_kontroly_ok</t>
  </si>
  <si>
    <t>msg_err_souhrn_v_prihlasce</t>
  </si>
  <si>
    <t>msg_err_souhrn_v_poctu</t>
  </si>
  <si>
    <t>msg_err_souhrn_interni_zde</t>
  </si>
  <si>
    <t>souhrn v pořádku</t>
  </si>
  <si>
    <t>CHYBA - v počtu přihlášek</t>
  </si>
  <si>
    <t>CHYBA - v nějaké přihlášce</t>
  </si>
  <si>
    <t>LIST Udělení souhlasů - kontrola souhlasů</t>
  </si>
  <si>
    <t>LIST Základní informace o klubu</t>
  </si>
  <si>
    <t>msg_fill_pocet_formaci1</t>
  </si>
  <si>
    <t>msg_fill_pocet_formaci2</t>
  </si>
  <si>
    <t>Počet formací musí být číslo (číslice 1 - 25).</t>
  </si>
  <si>
    <t xml:space="preserve">Možný počet přihlášek je 1 - 25. </t>
  </si>
  <si>
    <t>msg_err_pocet_formaci_mimo_rozsah1</t>
  </si>
  <si>
    <t>msg_err_pocet_formaci_neni_cislo1</t>
  </si>
  <si>
    <t>Počet formací musí být číslo (číslice 1 - 25), opravte, prosím, na listu "Základní informace o klubu".</t>
  </si>
  <si>
    <t>Možný počet přihlášek je 1 - 25, opravte, prosím, na listu "Základní informace o klubu".</t>
  </si>
  <si>
    <t>msg_err_pocet_formaci_mimo_rozsah2</t>
  </si>
  <si>
    <t>msg_err_pocet_formaci_neni_cislo2</t>
  </si>
  <si>
    <t>Pro odemčení další přihlášky - vyplňte, prosím, vyšší počet formací na listu "Základní informace o klubu".</t>
  </si>
  <si>
    <t>Město:</t>
  </si>
  <si>
    <t>Jména spojené s ročníky z listu souhrnu</t>
  </si>
  <si>
    <t>počet
startů</t>
  </si>
  <si>
    <t>počet
jedinečných</t>
  </si>
  <si>
    <r>
      <t xml:space="preserve">nakopírovat si sem jména ze sloupce </t>
    </r>
    <r>
      <rPr>
        <b/>
        <sz val="11"/>
        <color theme="1"/>
        <rFont val="Aptos Narrow"/>
        <family val="2"/>
        <charset val="238"/>
        <scheme val="minor"/>
      </rPr>
      <t>H</t>
    </r>
  </si>
  <si>
    <t>seřadit A--&gt;Z</t>
  </si>
  <si>
    <t>zkontrolovat:</t>
  </si>
  <si>
    <t>- překlepy ve jménech (poté načítá více jedinečných)</t>
  </si>
  <si>
    <t>- (ne)úmyslné překlepy v ročnících</t>
  </si>
  <si>
    <t>ke
kontrole</t>
  </si>
  <si>
    <t>seznam jmen
(v jednom sloupci)</t>
  </si>
  <si>
    <t>LIST Souhrnu</t>
  </si>
  <si>
    <t>interní</t>
  </si>
  <si>
    <t>veřejný</t>
  </si>
  <si>
    <t>Kategorie</t>
  </si>
  <si>
    <t>msg_err_prihlaska</t>
  </si>
  <si>
    <t>msg_info_prihlaska_nevyplnena</t>
  </si>
  <si>
    <t xml:space="preserve"> - prosím, opravte chyby v přihlášce, které jsou na ní vypsány.</t>
  </si>
  <si>
    <t>par_list_intro</t>
  </si>
  <si>
    <t>pomocný</t>
  </si>
  <si>
    <t>stav přihlášky</t>
  </si>
  <si>
    <t>msg_info_prihlaska_nevyplnene</t>
  </si>
  <si>
    <t>V případě problémů či dotazů nám prosím napište či volejte, vše s Vámi rádi vyřešíme.</t>
  </si>
  <si>
    <t>tornado@radamok.cz</t>
  </si>
  <si>
    <t>email soutěže</t>
  </si>
  <si>
    <t>Martin Orlík (administrátor přihlášek)</t>
  </si>
  <si>
    <t>interní kontrola:</t>
  </si>
  <si>
    <t>VÝPOČET PRO KONTROLU listů přihlášek</t>
  </si>
  <si>
    <t>názvy</t>
  </si>
  <si>
    <t>buňky A1</t>
  </si>
  <si>
    <t>návzvy přihlášek 1 - 25 a A1 je 1 - 25</t>
  </si>
  <si>
    <t>Prosím, vyplňte počet formací, které chcete přihlásit. Zadejte číslo od 1 do 25.</t>
  </si>
  <si>
    <t>= počet všech startujících mažoretek ve všech přihláškách</t>
  </si>
  <si>
    <t>Přihláška ještě není kompletně vyplněna. Doplňte, prosím, všechna povinná pole v horní části (soutěžní kategorie, výkonnostní třída, počet soutěžících, délka skladby) a seznam soutěžících dle zadaného počtu. Případné chyby jsou uvedeny v krátkých hláškách vedle polí.</t>
  </si>
  <si>
    <t>Prosím, vyplňte soutěžní kategorii.</t>
  </si>
  <si>
    <t>Prosím, zadejte počet soutěžících, který odpovídá zvolené soutěžní kategorii:</t>
  </si>
  <si>
    <t>Prosím, vyplňte ve formátu m:ss, např.: 1:30</t>
  </si>
  <si>
    <t>Prosím, zadejte délku skladby, která odpovídá zvolené soutěžní kategorii:</t>
  </si>
  <si>
    <t>Prosím, opravte chybu vedle počtu soutěžících.</t>
  </si>
  <si>
    <t>Začněte, prosím, vyplňovat jména, přijmení a roky narození</t>
  </si>
  <si>
    <t xml:space="preserve">Prosím, opravte chyby v části přihlášky - Seznam soutěžících, chyby jsou vypsány vedle sloupce s vypočtenými věky. </t>
  </si>
  <si>
    <t xml:space="preserve">Prosím opravte chyby v části přihlášky - Seznam soutěžících, chyby jsou vypsány vedle sloupce s vypočtenými věky. </t>
  </si>
  <si>
    <t xml:space="preserve"> - pokud ji nechcete vyplňovat, změňte počet formací na listu "Základní informace o klubu".</t>
  </si>
  <si>
    <t>Přihlášky je potřeba mít vyplněné za sebou, není možné nějakou přeskočit, děkujeme za pochopení.</t>
  </si>
  <si>
    <t>CHYBA! - ups, došlo k neočekávané chybě, moc se omlouváme za komplikace, toto se nemělo stát, prosím kontaktujte nás a společně to vyřešíme</t>
  </si>
  <si>
    <t>Po vyplnění jména, příjmení a roku narození se věk vypočítá automaticky.</t>
  </si>
  <si>
    <t>CHYBA - zde v souhrnu (v datech jsou nuly)</t>
  </si>
  <si>
    <t>kombinace A/B a Little Kadetky</t>
  </si>
  <si>
    <t>msg_err_souhrn_interni_vek_vs_vykon</t>
  </si>
  <si>
    <t>CHYBA - někde je Little Kadetky v "A"</t>
  </si>
  <si>
    <t>heslo</t>
  </si>
  <si>
    <t>Borivoj19!</t>
  </si>
  <si>
    <t>Jak pracovat s přihláškou:</t>
  </si>
  <si>
    <t>①</t>
  </si>
  <si>
    <r>
      <rPr>
        <b/>
        <sz val="12"/>
        <color theme="1"/>
        <rFont val="Aptos Narrow"/>
        <family val="2"/>
        <scheme val="minor"/>
      </rPr>
      <t>Vyplňte</t>
    </r>
    <r>
      <rPr>
        <sz val="12"/>
        <color theme="1"/>
        <rFont val="Aptos Narrow"/>
        <family val="2"/>
        <charset val="238"/>
        <scheme val="minor"/>
      </rPr>
      <t xml:space="preserve"> - Základní informace o klubu, udělte souhlasy, vyplňujte postupně přihlášky č. 1 - 25</t>
    </r>
  </si>
  <si>
    <t>Přihlášku jsme se pokusili udělat co nejjednodušší pro správné vyplnění.
Sama Vám bude napovídat, co je špatně vyplněno a poradí, jak to opravit.
Pokud byste potřebovali poradit, neváhejte nás kontaktovat, jsme tady pro Vás.</t>
  </si>
  <si>
    <t>②</t>
  </si>
  <si>
    <t>Požadované pole k vyplnění jsou před vyplněním podbarveny</t>
  </si>
  <si>
    <t>③</t>
  </si>
  <si>
    <r>
      <rPr>
        <b/>
        <sz val="12"/>
        <color theme="1"/>
        <rFont val="Aptos Narrow"/>
        <family val="2"/>
        <scheme val="minor"/>
      </rPr>
      <t>Poznámka</t>
    </r>
    <r>
      <rPr>
        <sz val="12"/>
        <color theme="1"/>
        <rFont val="Aptos Narrow"/>
        <family val="2"/>
        <charset val="238"/>
        <scheme val="minor"/>
      </rPr>
      <t xml:space="preserve"> - v dokumentu jde kliknout pouze na buňky k vyplnění - ostatní jsou zamčeny</t>
    </r>
  </si>
  <si>
    <t>Kontakty:</t>
  </si>
  <si>
    <t>●</t>
  </si>
  <si>
    <t>Podrobná nápověda:</t>
  </si>
  <si>
    <t>přihláška má tyto listy/záložky:</t>
  </si>
  <si>
    <t>Základní informace o klubu</t>
  </si>
  <si>
    <t>informace o klubu</t>
  </si>
  <si>
    <t>Tyto informace je nezbytné vyplnit pro další vyplňování přihlášky!</t>
  </si>
  <si>
    <t>jména vedoucích/trenérů</t>
  </si>
  <si>
    <t>počet formací k přihlášení</t>
  </si>
  <si>
    <t>Zadejte, prosím, souhlasy se zpracováním přihlášky.</t>
  </si>
  <si>
    <t>Pište přesně: "Potvrzuji" / "Nepotvrzuji"</t>
  </si>
  <si>
    <t>Přehled přihlášek</t>
  </si>
  <si>
    <t>Naleznete zde souhrn vyplněných přihlášek a také vypočtené ceny za startovné.</t>
  </si>
  <si>
    <t>List slouží pouze k náhledu - nic se na něm nevyplňuje.</t>
  </si>
  <si>
    <t>④</t>
  </si>
  <si>
    <t>Přihláška č. 1 - 25 (vyplňujte prosím, ideálně v tomto pořadí:)</t>
  </si>
  <si>
    <r>
      <t>Sólo, Duo/Trio, Formace, … (</t>
    </r>
    <r>
      <rPr>
        <b/>
        <sz val="12"/>
        <color theme="1"/>
        <rFont val="Aptos Narrow"/>
        <family val="2"/>
        <scheme val="minor"/>
      </rPr>
      <t>přesně dle Propozic!</t>
    </r>
    <r>
      <rPr>
        <sz val="12"/>
        <color theme="1"/>
        <rFont val="Aptos Narrow"/>
        <family val="2"/>
        <scheme val="minor"/>
      </rPr>
      <t>)</t>
    </r>
  </si>
  <si>
    <t>A / B</t>
  </si>
  <si>
    <t>dle soutěžní kategorie</t>
  </si>
  <si>
    <t>mm:ss dle soutěžní kategorie</t>
  </si>
  <si>
    <t>Název skladby</t>
  </si>
  <si>
    <t>není povinné</t>
  </si>
  <si>
    <t>Jméno vedoucí(ch)</t>
  </si>
  <si>
    <t>přesně dle vyplnění na úvodním listu - není povinné</t>
  </si>
  <si>
    <t>jméno, příjmení, rok narození</t>
  </si>
  <si>
    <t>Nevyplňuje se - Výpočet pro věkovou kategorii - proběhne automaticky při bezchybém vyplnění přihlášky</t>
  </si>
  <si>
    <t>⑤</t>
  </si>
  <si>
    <t>Přihláška č. 1 - 25 - členění údajů</t>
  </si>
  <si>
    <t>PANEL KRÁTKÝCH HLÁŠEK - nápovědy/chyby pro vyplnění úvodních údajů.</t>
  </si>
  <si>
    <t>Na tomto místě jsou zobrazeny informace k automatickému výpočtu věkové kategorie.</t>
  </si>
  <si>
    <t>⑥</t>
  </si>
  <si>
    <t>VZOR vyplnění přihlášky</t>
  </si>
  <si>
    <t>HLAVNÍ PANEL CHYB - v tomto okně se Vám budou zobrazovat případné chyby s vyplněním přihlášky. Při správném vyplnění je zobrazeno potvrzení, že je vše v pořádku.</t>
  </si>
  <si>
    <t>PODPANEL CHYB PRO JMENNÝ SEZNAM - zde naleznete chyby pro jednotlivé řádky seznamu soutěžících.</t>
  </si>
  <si>
    <t>Jednotlivé řádky se připraví po správném vyplnění počtu soutěžících.</t>
  </si>
  <si>
    <t>msg_err_rok_nizky</t>
  </si>
  <si>
    <t>CHYBA, zkontrolujte rok narození, věk je vyšší než 100 let!</t>
  </si>
  <si>
    <t>vypnutí PF na přihláškách (skrytí) ano/""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</si>
</sst>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  <numFmt numFmtId="165" formatCode="#.00&quot; let&quot;"/>
    <numFmt numFmtId="166" formatCode="m:ss"/>
    <numFmt numFmtId="167" formatCode="0.0"/>
    <numFmt numFmtId="168" formatCode="_-* #,##0\ [$Kč-405]_-;\-* #,##0\ [$Kč-405]_-;_-* &quot;-&quot;??\ [$Kč-405]_-;_-@_-"/>
    <numFmt numFmtId="169" formatCode="[$-F400]h:mm:ss\ AM/PM"/>
    <numFmt numFmtId="170" formatCode="[&lt;=999999999]###,###,###;\+#,###,###,###,###;0"/>
  </numFmts>
  <fonts count="5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8"/>
      <color theme="1"/>
      <name val="Calibri"/>
      <family val="2"/>
      <charset val="238"/>
    </font>
    <font>
      <b/>
      <sz val="22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u/>
      <sz val="12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9"/>
      <color theme="1"/>
      <name val="Tahoma"/>
      <family val="2"/>
      <charset val="238"/>
    </font>
    <font>
      <b/>
      <sz val="9"/>
      <color theme="1"/>
      <name val="Tahoma"/>
      <family val="2"/>
      <charset val="238"/>
    </font>
    <font>
      <b/>
      <sz val="12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8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0"/>
      <name val="Calibri"/>
      <family val="2"/>
      <charset val="238"/>
    </font>
    <font>
      <b/>
      <sz val="16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b/>
      <sz val="22"/>
      <name val="Calibri"/>
      <family val="2"/>
      <charset val="238"/>
    </font>
    <font>
      <sz val="11"/>
      <name val="Calibri"/>
      <family val="2"/>
      <charset val="238"/>
    </font>
    <font>
      <u/>
      <sz val="11"/>
      <name val="Calibri"/>
      <family val="2"/>
      <charset val="238"/>
    </font>
    <font>
      <b/>
      <sz val="16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i/>
      <sz val="10"/>
      <color theme="1"/>
      <name val="Aptos Narrow"/>
      <family val="2"/>
      <charset val="238"/>
      <scheme val="minor"/>
    </font>
    <font>
      <b/>
      <sz val="8"/>
      <color theme="1"/>
      <name val="Aptos Narrow"/>
      <family val="2"/>
      <charset val="238"/>
      <scheme val="minor"/>
    </font>
    <font>
      <b/>
      <sz val="26"/>
      <color theme="1"/>
      <name val="Aptos Narrow"/>
      <family val="2"/>
      <charset val="238"/>
      <scheme val="minor"/>
    </font>
    <font>
      <u/>
      <sz val="16"/>
      <color rgb="FF0000FF"/>
      <name val="Aptos Narrow"/>
      <family val="2"/>
      <scheme val="minor"/>
    </font>
    <font>
      <b/>
      <sz val="11"/>
      <name val="Aptos Narrow"/>
      <family val="2"/>
      <scheme val="minor"/>
    </font>
    <font>
      <b/>
      <sz val="20"/>
      <color theme="1"/>
      <name val="Aptos Narrow"/>
      <family val="2"/>
      <charset val="238"/>
      <scheme val="minor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1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i/>
      <sz val="11"/>
      <name val="Calibri"/>
      <family val="2"/>
      <charset val="238"/>
    </font>
    <font>
      <i/>
      <sz val="11"/>
      <color theme="1"/>
      <name val="Aptos Narrow"/>
      <family val="2"/>
      <charset val="238"/>
      <scheme val="minor"/>
    </font>
    <font>
      <sz val="18"/>
      <color theme="1"/>
      <name val="Aptos Narrow"/>
      <family val="2"/>
      <scheme val="minor"/>
    </font>
    <font>
      <sz val="18"/>
      <color theme="5" tint="-0.499984740745262"/>
      <name val="Aptos Narrow"/>
      <family val="2"/>
      <charset val="238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2"/>
      <color theme="5" tint="-0.499984740745262"/>
      <name val="Aptos Narrow"/>
      <family val="2"/>
      <charset val="238"/>
      <scheme val="minor"/>
    </font>
    <font>
      <b/>
      <sz val="14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16"/>
      <color rgb="FF0070C0"/>
      <name val="Aptos Narrow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/>
      <diagonal/>
    </border>
    <border>
      <left style="medium">
        <color indexed="64"/>
      </left>
      <right style="dashDotDot">
        <color indexed="64"/>
      </right>
      <top/>
      <bottom/>
      <diagonal/>
    </border>
    <border>
      <left style="medium">
        <color indexed="64"/>
      </left>
      <right style="dashDotDot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medium">
        <color indexed="64"/>
      </top>
      <bottom style="medium">
        <color indexed="64"/>
      </bottom>
      <diagonal/>
    </border>
    <border>
      <left style="mediumDashDotDot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Dashed">
        <color theme="5" tint="-0.499984740745262"/>
      </left>
      <right/>
      <top style="mediumDashed">
        <color theme="5" tint="-0.499984740745262"/>
      </top>
      <bottom/>
      <diagonal/>
    </border>
    <border>
      <left/>
      <right/>
      <top style="mediumDashed">
        <color theme="5" tint="-0.499984740745262"/>
      </top>
      <bottom/>
      <diagonal/>
    </border>
    <border>
      <left/>
      <right style="mediumDashed">
        <color theme="5" tint="-0.499984740745262"/>
      </right>
      <top style="mediumDashed">
        <color theme="5" tint="-0.499984740745262"/>
      </top>
      <bottom/>
      <diagonal/>
    </border>
    <border>
      <left style="mediumDashed">
        <color theme="5" tint="-0.499984740745262"/>
      </left>
      <right/>
      <top style="mediumDashed">
        <color theme="5" tint="-0.499984740745262"/>
      </top>
      <bottom style="mediumDashed">
        <color theme="5" tint="-0.499984740745262"/>
      </bottom>
      <diagonal/>
    </border>
    <border>
      <left/>
      <right/>
      <top style="mediumDashed">
        <color theme="5" tint="-0.499984740745262"/>
      </top>
      <bottom style="mediumDashed">
        <color theme="5" tint="-0.499984740745262"/>
      </bottom>
      <diagonal/>
    </border>
    <border>
      <left/>
      <right style="mediumDashed">
        <color theme="5" tint="-0.499984740745262"/>
      </right>
      <top/>
      <bottom/>
      <diagonal/>
    </border>
    <border>
      <left style="mediumDashed">
        <color theme="5" tint="-0.499984740745262"/>
      </left>
      <right/>
      <top/>
      <bottom style="mediumDashed">
        <color theme="5" tint="-0.499984740745262"/>
      </bottom>
      <diagonal/>
    </border>
    <border>
      <left/>
      <right/>
      <top/>
      <bottom style="mediumDashed">
        <color theme="5" tint="-0.499984740745262"/>
      </bottom>
      <diagonal/>
    </border>
    <border>
      <left/>
      <right style="mediumDashed">
        <color theme="5" tint="-0.499984740745262"/>
      </right>
      <top/>
      <bottom style="mediumDashed">
        <color theme="5" tint="-0.499984740745262"/>
      </bottom>
      <diagonal/>
    </border>
    <border>
      <left/>
      <right style="mediumDashed">
        <color theme="5" tint="-0.499984740745262"/>
      </right>
      <top style="mediumDashed">
        <color theme="5" tint="-0.499984740745262"/>
      </top>
      <bottom style="mediumDashed">
        <color theme="5" tint="-0.499984740745262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5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1" fontId="2" fillId="0" borderId="4" xfId="1" applyNumberFormat="1" applyFont="1" applyFill="1" applyBorder="1" applyAlignment="1">
      <alignment vertical="center"/>
    </xf>
    <xf numFmtId="14" fontId="0" fillId="0" borderId="4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14" fontId="0" fillId="0" borderId="6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1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21" xfId="0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18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3" borderId="4" xfId="0" applyFill="1" applyBorder="1" applyAlignment="1">
      <alignment vertical="center"/>
    </xf>
    <xf numFmtId="14" fontId="0" fillId="3" borderId="4" xfId="0" applyNumberFormat="1" applyFill="1" applyBorder="1" applyAlignment="1">
      <alignment vertical="center"/>
    </xf>
    <xf numFmtId="14" fontId="0" fillId="3" borderId="6" xfId="0" applyNumberFormat="1" applyFill="1" applyBorder="1" applyAlignment="1">
      <alignment vertical="center"/>
    </xf>
    <xf numFmtId="14" fontId="2" fillId="0" borderId="4" xfId="0" applyNumberFormat="1" applyFont="1" applyBorder="1" applyAlignment="1">
      <alignment vertical="center"/>
    </xf>
    <xf numFmtId="14" fontId="0" fillId="3" borderId="2" xfId="0" applyNumberFormat="1" applyFill="1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14" fontId="0" fillId="3" borderId="1" xfId="0" applyNumberFormat="1" applyFill="1" applyBorder="1" applyAlignment="1">
      <alignment vertical="center"/>
    </xf>
    <xf numFmtId="14" fontId="0" fillId="0" borderId="3" xfId="0" applyNumberFormat="1" applyBorder="1" applyAlignment="1">
      <alignment vertical="center"/>
    </xf>
    <xf numFmtId="14" fontId="0" fillId="0" borderId="5" xfId="0" applyNumberFormat="1" applyBorder="1" applyAlignment="1">
      <alignment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Alignment="1">
      <alignment horizontal="center" vertical="center"/>
    </xf>
    <xf numFmtId="45" fontId="6" fillId="0" borderId="0" xfId="0" applyNumberFormat="1" applyFont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4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horizontal="center" vertical="center" wrapText="1"/>
    </xf>
    <xf numFmtId="0" fontId="0" fillId="0" borderId="51" xfId="0" applyBorder="1" applyAlignment="1">
      <alignment vertical="center"/>
    </xf>
    <xf numFmtId="0" fontId="0" fillId="0" borderId="52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3" borderId="22" xfId="0" applyFill="1" applyBorder="1" applyAlignment="1">
      <alignment vertical="center"/>
    </xf>
    <xf numFmtId="0" fontId="0" fillId="3" borderId="54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45" fontId="0" fillId="3" borderId="32" xfId="0" applyNumberFormat="1" applyFill="1" applyBorder="1" applyAlignment="1">
      <alignment horizontal="center" vertical="center"/>
    </xf>
    <xf numFmtId="164" fontId="0" fillId="3" borderId="54" xfId="1" applyNumberFormat="1" applyFont="1" applyFill="1" applyBorder="1" applyAlignment="1">
      <alignment vertical="center"/>
    </xf>
    <xf numFmtId="0" fontId="0" fillId="3" borderId="23" xfId="0" applyFill="1" applyBorder="1" applyAlignment="1">
      <alignment vertical="center"/>
    </xf>
    <xf numFmtId="0" fontId="0" fillId="3" borderId="55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56" xfId="0" applyFill="1" applyBorder="1" applyAlignment="1">
      <alignment horizontal="center" vertical="center"/>
    </xf>
    <xf numFmtId="45" fontId="0" fillId="3" borderId="33" xfId="0" applyNumberFormat="1" applyFill="1" applyBorder="1" applyAlignment="1">
      <alignment horizontal="center" vertical="center"/>
    </xf>
    <xf numFmtId="164" fontId="0" fillId="3" borderId="55" xfId="1" applyNumberFormat="1" applyFont="1" applyFill="1" applyBorder="1" applyAlignment="1">
      <alignment vertical="center"/>
    </xf>
    <xf numFmtId="0" fontId="0" fillId="3" borderId="55" xfId="0" applyFill="1" applyBorder="1" applyAlignment="1">
      <alignment vertical="center"/>
    </xf>
    <xf numFmtId="0" fontId="0" fillId="3" borderId="33" xfId="0" applyFill="1" applyBorder="1" applyAlignment="1">
      <alignment vertical="center"/>
    </xf>
    <xf numFmtId="0" fontId="0" fillId="3" borderId="56" xfId="0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0" fillId="3" borderId="57" xfId="0" applyFill="1" applyBorder="1" applyAlignment="1">
      <alignment vertical="center"/>
    </xf>
    <xf numFmtId="0" fontId="0" fillId="3" borderId="34" xfId="0" applyFill="1" applyBorder="1" applyAlignment="1">
      <alignment vertical="center"/>
    </xf>
    <xf numFmtId="0" fontId="0" fillId="3" borderId="58" xfId="0" applyFill="1" applyBorder="1" applyAlignment="1">
      <alignment vertical="center"/>
    </xf>
    <xf numFmtId="164" fontId="0" fillId="3" borderId="57" xfId="1" applyNumberFormat="1" applyFont="1" applyFill="1" applyBorder="1" applyAlignment="1">
      <alignment vertical="center"/>
    </xf>
    <xf numFmtId="0" fontId="0" fillId="3" borderId="58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vertical="center"/>
    </xf>
    <xf numFmtId="45" fontId="0" fillId="3" borderId="2" xfId="0" applyNumberFormat="1" applyFill="1" applyBorder="1" applyAlignment="1">
      <alignment horizontal="center" vertical="center"/>
    </xf>
    <xf numFmtId="45" fontId="0" fillId="3" borderId="4" xfId="0" applyNumberForma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5" fillId="3" borderId="56" xfId="0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60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5" fillId="6" borderId="0" xfId="0" applyFont="1" applyFill="1" applyAlignment="1">
      <alignment vertical="center"/>
    </xf>
    <xf numFmtId="0" fontId="5" fillId="7" borderId="0" xfId="0" applyFont="1" applyFill="1" applyAlignment="1">
      <alignment vertical="center"/>
    </xf>
    <xf numFmtId="0" fontId="2" fillId="7" borderId="0" xfId="0" applyFont="1" applyFill="1" applyAlignment="1">
      <alignment vertical="center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Alignment="1">
      <alignment horizontal="left"/>
    </xf>
    <xf numFmtId="0" fontId="2" fillId="0" borderId="0" xfId="0" applyFont="1"/>
    <xf numFmtId="0" fontId="5" fillId="9" borderId="0" xfId="0" applyFont="1" applyFill="1" applyAlignment="1">
      <alignment vertical="center"/>
    </xf>
    <xf numFmtId="0" fontId="32" fillId="0" borderId="0" xfId="0" applyFont="1" applyProtection="1">
      <protection hidden="1"/>
    </xf>
    <xf numFmtId="0" fontId="32" fillId="0" borderId="0" xfId="0" applyFont="1" applyAlignment="1" applyProtection="1">
      <alignment horizontal="center"/>
      <protection hidden="1"/>
    </xf>
    <xf numFmtId="0" fontId="33" fillId="0" borderId="0" xfId="2" applyFont="1" applyProtection="1">
      <protection hidden="1"/>
    </xf>
    <xf numFmtId="0" fontId="36" fillId="0" borderId="35" xfId="0" applyFont="1" applyBorder="1" applyAlignment="1" applyProtection="1">
      <alignment horizontal="left"/>
      <protection hidden="1"/>
    </xf>
    <xf numFmtId="0" fontId="36" fillId="0" borderId="35" xfId="0" applyFont="1" applyBorder="1" applyProtection="1">
      <protection hidden="1"/>
    </xf>
    <xf numFmtId="0" fontId="36" fillId="0" borderId="26" xfId="0" applyFont="1" applyBorder="1" applyProtection="1">
      <protection hidden="1"/>
    </xf>
    <xf numFmtId="0" fontId="36" fillId="0" borderId="0" xfId="0" applyFont="1" applyProtection="1">
      <protection hidden="1"/>
    </xf>
    <xf numFmtId="0" fontId="37" fillId="0" borderId="1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0" applyFont="1"/>
    <xf numFmtId="0" fontId="39" fillId="0" borderId="0" xfId="0" applyFont="1" applyAlignment="1">
      <alignment horizontal="center"/>
    </xf>
    <xf numFmtId="0" fontId="39" fillId="0" borderId="1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/>
    <xf numFmtId="0" fontId="2" fillId="0" borderId="13" xfId="0" applyFont="1" applyBorder="1"/>
    <xf numFmtId="0" fontId="2" fillId="0" borderId="7" xfId="0" applyFont="1" applyBorder="1"/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textRotation="90" wrapText="1"/>
    </xf>
    <xf numFmtId="0" fontId="26" fillId="11" borderId="25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 wrapText="1"/>
    </xf>
    <xf numFmtId="0" fontId="0" fillId="12" borderId="35" xfId="0" applyFill="1" applyBorder="1" applyAlignment="1">
      <alignment horizontal="center" vertical="center" wrapText="1"/>
    </xf>
    <xf numFmtId="0" fontId="0" fillId="12" borderId="26" xfId="0" applyFill="1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12" borderId="63" xfId="0" applyFill="1" applyBorder="1" applyAlignment="1">
      <alignment horizontal="center" vertical="center" wrapText="1"/>
    </xf>
    <xf numFmtId="0" fontId="0" fillId="12" borderId="64" xfId="0" applyFill="1" applyBorder="1" applyAlignment="1">
      <alignment horizontal="center" vertical="center" wrapText="1"/>
    </xf>
    <xf numFmtId="0" fontId="0" fillId="12" borderId="18" xfId="0" applyFill="1" applyBorder="1" applyAlignment="1">
      <alignment horizontal="center" vertical="center" wrapText="1"/>
    </xf>
    <xf numFmtId="0" fontId="4" fillId="0" borderId="31" xfId="0" applyFont="1" applyBorder="1"/>
    <xf numFmtId="0" fontId="0" fillId="12" borderId="1" xfId="0" applyFill="1" applyBorder="1"/>
    <xf numFmtId="0" fontId="0" fillId="12" borderId="28" xfId="0" applyFill="1" applyBorder="1"/>
    <xf numFmtId="0" fontId="0" fillId="12" borderId="2" xfId="0" applyFill="1" applyBorder="1" applyAlignment="1">
      <alignment horizontal="center" vertical="center"/>
    </xf>
    <xf numFmtId="0" fontId="0" fillId="0" borderId="65" xfId="0" applyBorder="1" applyAlignment="1">
      <alignment horizontal="left" vertical="center"/>
    </xf>
    <xf numFmtId="0" fontId="0" fillId="0" borderId="28" xfId="0" applyBorder="1" applyAlignment="1">
      <alignment horizontal="center" vertical="center"/>
    </xf>
    <xf numFmtId="0" fontId="0" fillId="12" borderId="28" xfId="0" applyFill="1" applyBorder="1" applyAlignment="1">
      <alignment horizontal="center" vertical="center"/>
    </xf>
    <xf numFmtId="167" fontId="0" fillId="0" borderId="28" xfId="0" applyNumberForma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9" fontId="0" fillId="0" borderId="2" xfId="0" applyNumberFormat="1" applyBorder="1" applyAlignment="1">
      <alignment horizontal="center" vertical="center"/>
    </xf>
    <xf numFmtId="0" fontId="0" fillId="12" borderId="65" xfId="0" applyFill="1" applyBorder="1" applyAlignment="1">
      <alignment horizontal="center" vertical="center"/>
    </xf>
    <xf numFmtId="0" fontId="0" fillId="12" borderId="36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12" borderId="21" xfId="0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12" borderId="3" xfId="0" applyFill="1" applyBorder="1"/>
    <xf numFmtId="0" fontId="0" fillId="12" borderId="60" xfId="0" applyFill="1" applyBorder="1"/>
    <xf numFmtId="0" fontId="0" fillId="12" borderId="4" xfId="0" applyFill="1" applyBorder="1"/>
    <xf numFmtId="0" fontId="0" fillId="0" borderId="45" xfId="0" applyBorder="1" applyAlignment="1">
      <alignment horizontal="left" vertical="center"/>
    </xf>
    <xf numFmtId="0" fontId="0" fillId="0" borderId="60" xfId="0" applyBorder="1" applyAlignment="1">
      <alignment horizontal="center" vertical="center"/>
    </xf>
    <xf numFmtId="0" fontId="0" fillId="12" borderId="60" xfId="0" applyFill="1" applyBorder="1" applyAlignment="1">
      <alignment horizontal="center" vertical="center"/>
    </xf>
    <xf numFmtId="167" fontId="0" fillId="0" borderId="60" xfId="0" applyNumberFormat="1" applyBorder="1" applyAlignment="1">
      <alignment horizontal="center" vertical="center"/>
    </xf>
    <xf numFmtId="0" fontId="0" fillId="0" borderId="60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9" fontId="0" fillId="0" borderId="4" xfId="0" applyNumberFormat="1" applyBorder="1" applyAlignment="1">
      <alignment horizontal="center" vertical="center"/>
    </xf>
    <xf numFmtId="0" fontId="0" fillId="12" borderId="45" xfId="0" applyFill="1" applyBorder="1" applyAlignment="1">
      <alignment horizontal="center" vertical="center"/>
    </xf>
    <xf numFmtId="0" fontId="0" fillId="12" borderId="37" xfId="0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0" fontId="0" fillId="12" borderId="19" xfId="0" applyFill="1" applyBorder="1"/>
    <xf numFmtId="0" fontId="0" fillId="0" borderId="10" xfId="0" applyBorder="1" applyAlignment="1">
      <alignment horizontal="center" vertical="center"/>
    </xf>
    <xf numFmtId="0" fontId="0" fillId="12" borderId="5" xfId="0" applyFill="1" applyBorder="1"/>
    <xf numFmtId="0" fontId="0" fillId="12" borderId="29" xfId="0" applyFill="1" applyBorder="1"/>
    <xf numFmtId="0" fontId="0" fillId="12" borderId="6" xfId="0" applyFill="1" applyBorder="1"/>
    <xf numFmtId="0" fontId="0" fillId="12" borderId="29" xfId="0" applyFill="1" applyBorder="1" applyAlignment="1">
      <alignment horizontal="center" vertical="center"/>
    </xf>
    <xf numFmtId="0" fontId="0" fillId="12" borderId="66" xfId="0" applyFill="1" applyBorder="1" applyAlignment="1">
      <alignment horizontal="center" vertical="center"/>
    </xf>
    <xf numFmtId="0" fontId="0" fillId="12" borderId="38" xfId="0" applyFill="1" applyBorder="1" applyAlignment="1">
      <alignment horizontal="center" vertical="center"/>
    </xf>
    <xf numFmtId="0" fontId="0" fillId="12" borderId="20" xfId="0" applyFill="1" applyBorder="1"/>
    <xf numFmtId="0" fontId="0" fillId="0" borderId="12" xfId="0" applyBorder="1"/>
    <xf numFmtId="0" fontId="41" fillId="13" borderId="18" xfId="2" applyFont="1" applyFill="1" applyBorder="1" applyAlignment="1">
      <alignment horizontal="center" vertical="center" wrapText="1"/>
    </xf>
    <xf numFmtId="0" fontId="41" fillId="0" borderId="0" xfId="0" applyFont="1"/>
    <xf numFmtId="0" fontId="0" fillId="0" borderId="6" xfId="0" applyBorder="1" applyAlignment="1">
      <alignment horizontal="left" vertical="center"/>
    </xf>
    <xf numFmtId="0" fontId="0" fillId="0" borderId="66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167" fontId="0" fillId="0" borderId="29" xfId="0" applyNumberFormat="1" applyBorder="1" applyAlignment="1">
      <alignment horizontal="center" vertical="center"/>
    </xf>
    <xf numFmtId="0" fontId="0" fillId="0" borderId="29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9" fontId="0" fillId="0" borderId="6" xfId="0" applyNumberForma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0" fillId="0" borderId="30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5" fillId="14" borderId="0" xfId="0" applyFont="1" applyFill="1" applyAlignment="1">
      <alignment vertical="center"/>
    </xf>
    <xf numFmtId="0" fontId="8" fillId="0" borderId="2" xfId="0" applyFont="1" applyBorder="1" applyAlignment="1" applyProtection="1">
      <alignment horizontal="left" indent="1" shrinkToFit="1"/>
      <protection locked="0"/>
    </xf>
    <xf numFmtId="0" fontId="5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0" xfId="0" applyFont="1" applyAlignment="1">
      <alignment vertical="center"/>
    </xf>
    <xf numFmtId="0" fontId="44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0" fillId="0" borderId="42" xfId="0" applyBorder="1" applyAlignment="1">
      <alignment horizontal="left" vertical="center" indent="1"/>
    </xf>
    <xf numFmtId="0" fontId="0" fillId="0" borderId="68" xfId="0" applyBorder="1" applyAlignment="1">
      <alignment horizontal="left" vertical="center" indent="1"/>
    </xf>
    <xf numFmtId="0" fontId="0" fillId="0" borderId="69" xfId="0" applyBorder="1" applyAlignment="1">
      <alignment horizontal="left" vertical="center" indent="1"/>
    </xf>
    <xf numFmtId="0" fontId="0" fillId="0" borderId="45" xfId="0" applyBorder="1" applyAlignment="1">
      <alignment horizontal="left" vertical="center" indent="1"/>
    </xf>
    <xf numFmtId="0" fontId="0" fillId="0" borderId="60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0" fillId="0" borderId="66" xfId="0" applyBorder="1" applyAlignment="1">
      <alignment horizontal="left" vertical="center" indent="1"/>
    </xf>
    <xf numFmtId="0" fontId="0" fillId="0" borderId="29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70" xfId="0" applyBorder="1" applyAlignment="1">
      <alignment vertical="center"/>
    </xf>
    <xf numFmtId="0" fontId="0" fillId="0" borderId="67" xfId="0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5" fillId="0" borderId="18" xfId="0" applyFont="1" applyBorder="1" applyAlignment="1">
      <alignment horizontal="center" vertical="center" wrapText="1"/>
    </xf>
    <xf numFmtId="0" fontId="45" fillId="0" borderId="25" xfId="2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49" fontId="0" fillId="0" borderId="0" xfId="0" applyNumberFormat="1"/>
    <xf numFmtId="0" fontId="0" fillId="0" borderId="19" xfId="0" applyBorder="1"/>
    <xf numFmtId="0" fontId="0" fillId="0" borderId="20" xfId="0" applyBorder="1"/>
    <xf numFmtId="0" fontId="2" fillId="0" borderId="18" xfId="0" applyFont="1" applyBorder="1" applyAlignment="1">
      <alignment horizontal="center" wrapText="1"/>
    </xf>
    <xf numFmtId="0" fontId="38" fillId="0" borderId="0" xfId="0" applyFont="1" applyAlignment="1">
      <alignment horizontal="center"/>
    </xf>
    <xf numFmtId="0" fontId="0" fillId="15" borderId="0" xfId="0" applyFill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14" xfId="0" applyBorder="1"/>
    <xf numFmtId="0" fontId="36" fillId="0" borderId="25" xfId="0" applyFont="1" applyBorder="1" applyAlignment="1" applyProtection="1">
      <alignment horizontal="left"/>
      <protection hidden="1"/>
    </xf>
    <xf numFmtId="0" fontId="28" fillId="0" borderId="0" xfId="0" applyFont="1" applyProtection="1">
      <protection hidden="1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9" xfId="0" applyBorder="1" applyAlignment="1">
      <alignment vertical="center"/>
    </xf>
    <xf numFmtId="0" fontId="28" fillId="8" borderId="0" xfId="0" applyFont="1" applyFill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2" fillId="0" borderId="0" xfId="0" applyFont="1" applyProtection="1">
      <protection hidden="1"/>
    </xf>
    <xf numFmtId="0" fontId="7" fillId="0" borderId="39" xfId="0" applyFont="1" applyBorder="1" applyAlignment="1" applyProtection="1">
      <alignment horizontal="left" vertical="center" indent="1"/>
      <protection hidden="1"/>
    </xf>
    <xf numFmtId="0" fontId="7" fillId="0" borderId="40" xfId="0" applyFont="1" applyBorder="1" applyAlignment="1" applyProtection="1">
      <alignment horizontal="left" vertical="center" indent="1"/>
      <protection hidden="1"/>
    </xf>
    <xf numFmtId="0" fontId="7" fillId="0" borderId="41" xfId="0" applyFont="1" applyBorder="1" applyAlignment="1" applyProtection="1">
      <alignment horizontal="left" vertical="center" indent="1"/>
      <protection hidden="1"/>
    </xf>
    <xf numFmtId="0" fontId="7" fillId="0" borderId="42" xfId="0" applyFont="1" applyBorder="1" applyAlignment="1" applyProtection="1">
      <alignment horizontal="left" vertical="center" indent="1"/>
      <protection hidden="1"/>
    </xf>
    <xf numFmtId="0" fontId="7" fillId="0" borderId="37" xfId="0" applyFont="1" applyBorder="1" applyAlignment="1" applyProtection="1">
      <alignment horizontal="left" vertical="center" indent="1"/>
      <protection hidden="1"/>
    </xf>
    <xf numFmtId="0" fontId="7" fillId="0" borderId="45" xfId="0" applyFont="1" applyBorder="1" applyAlignment="1" applyProtection="1">
      <alignment horizontal="left" vertical="center" indent="1"/>
      <protection hidden="1"/>
    </xf>
    <xf numFmtId="0" fontId="7" fillId="0" borderId="0" xfId="0" applyFont="1" applyAlignment="1" applyProtection="1">
      <alignment horizontal="left" vertical="center" indent="1"/>
      <protection hidden="1"/>
    </xf>
    <xf numFmtId="0" fontId="22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 wrapText="1"/>
      <protection hidden="1"/>
    </xf>
    <xf numFmtId="165" fontId="14" fillId="0" borderId="2" xfId="0" applyNumberFormat="1" applyFont="1" applyBorder="1" applyAlignment="1" applyProtection="1">
      <alignment horizontal="left" vertical="center" indent="1" shrinkToFit="1"/>
      <protection hidden="1"/>
    </xf>
    <xf numFmtId="0" fontId="8" fillId="0" borderId="6" xfId="0" applyFont="1" applyBorder="1" applyAlignment="1" applyProtection="1">
      <alignment horizontal="left" vertical="center" indent="1" shrinkToFit="1"/>
      <protection hidden="1"/>
    </xf>
    <xf numFmtId="0" fontId="22" fillId="0" borderId="0" xfId="0" applyFont="1" applyAlignment="1" applyProtection="1">
      <alignment horizontal="center" shrinkToFit="1"/>
      <protection hidden="1"/>
    </xf>
    <xf numFmtId="0" fontId="8" fillId="0" borderId="35" xfId="0" applyFont="1" applyBorder="1" applyAlignment="1" applyProtection="1">
      <alignment horizontal="left" wrapText="1"/>
      <protection hidden="1"/>
    </xf>
    <xf numFmtId="0" fontId="8" fillId="0" borderId="26" xfId="0" applyFont="1" applyBorder="1" applyAlignment="1" applyProtection="1">
      <alignment horizontal="left" wrapText="1"/>
      <protection hidden="1"/>
    </xf>
    <xf numFmtId="0" fontId="47" fillId="0" borderId="0" xfId="0" applyFont="1" applyAlignment="1" applyProtection="1">
      <alignment horizontal="center" vertical="top" wrapText="1" shrinkToFit="1"/>
      <protection hidden="1"/>
    </xf>
    <xf numFmtId="0" fontId="46" fillId="0" borderId="10" xfId="0" applyFont="1" applyBorder="1" applyAlignment="1" applyProtection="1">
      <alignment horizontal="right" vertical="center"/>
      <protection hidden="1"/>
    </xf>
    <xf numFmtId="0" fontId="14" fillId="0" borderId="11" xfId="0" applyFont="1" applyBorder="1" applyAlignment="1" applyProtection="1">
      <alignment horizontal="left" vertical="center" indent="1" shrinkToFit="1"/>
      <protection hidden="1"/>
    </xf>
    <xf numFmtId="0" fontId="7" fillId="0" borderId="0" xfId="0" applyFont="1" applyAlignment="1" applyProtection="1">
      <alignment vertical="center" shrinkToFit="1"/>
      <protection hidden="1"/>
    </xf>
    <xf numFmtId="0" fontId="7" fillId="0" borderId="43" xfId="0" applyFont="1" applyBorder="1" applyAlignment="1" applyProtection="1">
      <alignment horizontal="left" vertical="center" indent="1"/>
      <protection hidden="1"/>
    </xf>
    <xf numFmtId="0" fontId="7" fillId="0" borderId="44" xfId="0" applyFont="1" applyBorder="1" applyAlignment="1" applyProtection="1">
      <alignment horizontal="left" vertical="center" indent="1"/>
      <protection hidden="1"/>
    </xf>
    <xf numFmtId="166" fontId="7" fillId="0" borderId="39" xfId="0" applyNumberFormat="1" applyFont="1" applyBorder="1" applyAlignment="1" applyProtection="1">
      <alignment horizontal="left" vertical="center" indent="1"/>
      <protection hidden="1"/>
    </xf>
    <xf numFmtId="45" fontId="7" fillId="0" borderId="43" xfId="0" applyNumberFormat="1" applyFont="1" applyBorder="1" applyAlignment="1" applyProtection="1">
      <alignment horizontal="left" vertical="center" indent="1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19" xfId="0" applyFont="1" applyBorder="1" applyAlignment="1" applyProtection="1">
      <alignment horizontal="center" vertical="center"/>
      <protection hidden="1"/>
    </xf>
    <xf numFmtId="0" fontId="7" fillId="0" borderId="15" xfId="0" applyFont="1" applyBorder="1" applyAlignment="1" applyProtection="1">
      <alignment vertical="center"/>
      <protection hidden="1"/>
    </xf>
    <xf numFmtId="167" fontId="7" fillId="0" borderId="16" xfId="0" applyNumberFormat="1" applyFont="1" applyBorder="1" applyAlignment="1" applyProtection="1">
      <alignment horizontal="center" vertical="center"/>
      <protection hidden="1"/>
    </xf>
    <xf numFmtId="167" fontId="7" fillId="0" borderId="17" xfId="0" applyNumberFormat="1" applyFont="1" applyBorder="1" applyAlignment="1" applyProtection="1">
      <alignment horizontal="center" vertical="center"/>
      <protection hidden="1"/>
    </xf>
    <xf numFmtId="0" fontId="7" fillId="0" borderId="10" xfId="0" applyFont="1" applyBorder="1" applyAlignment="1" applyProtection="1">
      <alignment vertical="center"/>
      <protection hidden="1"/>
    </xf>
    <xf numFmtId="167" fontId="7" fillId="0" borderId="0" xfId="0" applyNumberFormat="1" applyFont="1" applyAlignment="1" applyProtection="1">
      <alignment horizontal="center" vertical="center"/>
      <protection hidden="1"/>
    </xf>
    <xf numFmtId="167" fontId="7" fillId="0" borderId="11" xfId="0" applyNumberFormat="1" applyFont="1" applyBorder="1" applyAlignment="1" applyProtection="1">
      <alignment horizontal="center" vertical="center"/>
      <protection hidden="1"/>
    </xf>
    <xf numFmtId="0" fontId="46" fillId="0" borderId="12" xfId="0" applyFont="1" applyBorder="1" applyAlignment="1" applyProtection="1">
      <alignment horizontal="right" vertical="center"/>
      <protection hidden="1"/>
    </xf>
    <xf numFmtId="0" fontId="14" fillId="0" borderId="14" xfId="0" applyFont="1" applyBorder="1" applyAlignment="1" applyProtection="1">
      <alignment horizontal="left" vertical="center" indent="1" shrinkToFit="1"/>
      <protection hidden="1"/>
    </xf>
    <xf numFmtId="0" fontId="7" fillId="0" borderId="20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167" fontId="7" fillId="0" borderId="13" xfId="0" applyNumberFormat="1" applyFont="1" applyBorder="1" applyAlignment="1" applyProtection="1">
      <alignment horizontal="center" vertical="center"/>
      <protection hidden="1"/>
    </xf>
    <xf numFmtId="167" fontId="7" fillId="0" borderId="14" xfId="0" applyNumberFormat="1" applyFont="1" applyBorder="1" applyAlignment="1" applyProtection="1">
      <alignment horizontal="center" vertical="center"/>
      <protection hidden="1"/>
    </xf>
    <xf numFmtId="0" fontId="7" fillId="0" borderId="39" xfId="0" applyFont="1" applyBorder="1" applyAlignment="1" applyProtection="1">
      <alignment vertical="center"/>
      <protection hidden="1"/>
    </xf>
    <xf numFmtId="0" fontId="7" fillId="0" borderId="43" xfId="0" applyFont="1" applyBorder="1" applyAlignment="1" applyProtection="1">
      <alignment vertical="center"/>
      <protection hidden="1"/>
    </xf>
    <xf numFmtId="0" fontId="7" fillId="0" borderId="41" xfId="0" applyFont="1" applyBorder="1" applyAlignment="1" applyProtection="1">
      <alignment vertical="center"/>
      <protection hidden="1"/>
    </xf>
    <xf numFmtId="0" fontId="8" fillId="0" borderId="22" xfId="0" applyFont="1" applyBorder="1" applyAlignment="1" applyProtection="1">
      <alignment horizontal="left" vertical="center" indent="1"/>
      <protection locked="0"/>
    </xf>
    <xf numFmtId="0" fontId="8" fillId="0" borderId="23" xfId="0" applyFont="1" applyBorder="1" applyAlignment="1" applyProtection="1">
      <alignment horizontal="left" vertical="center" indent="1"/>
      <protection locked="0"/>
    </xf>
    <xf numFmtId="1" fontId="14" fillId="0" borderId="23" xfId="0" applyNumberFormat="1" applyFont="1" applyBorder="1" applyAlignment="1" applyProtection="1">
      <alignment horizontal="left" vertical="center" indent="1"/>
      <protection locked="0"/>
    </xf>
    <xf numFmtId="20" fontId="14" fillId="0" borderId="23" xfId="0" applyNumberFormat="1" applyFont="1" applyBorder="1" applyAlignment="1" applyProtection="1">
      <alignment horizontal="left" vertical="center" indent="1"/>
      <protection locked="0"/>
    </xf>
    <xf numFmtId="0" fontId="14" fillId="0" borderId="23" xfId="0" applyFont="1" applyBorder="1" applyAlignment="1" applyProtection="1">
      <alignment horizontal="left" vertical="center" indent="1"/>
      <protection locked="0"/>
    </xf>
    <xf numFmtId="0" fontId="14" fillId="0" borderId="24" xfId="0" applyFont="1" applyBorder="1" applyAlignment="1" applyProtection="1">
      <alignment horizontal="left" vertical="center" indent="1"/>
      <protection locked="0"/>
    </xf>
    <xf numFmtId="0" fontId="14" fillId="0" borderId="0" xfId="0" applyFont="1" applyAlignment="1" applyProtection="1">
      <alignment horizontal="left" vertical="center" indent="1"/>
      <protection locked="0"/>
    </xf>
    <xf numFmtId="0" fontId="14" fillId="0" borderId="13" xfId="0" applyFont="1" applyBorder="1" applyAlignment="1" applyProtection="1">
      <alignment horizontal="left" vertical="center" indent="1"/>
      <protection locked="0"/>
    </xf>
    <xf numFmtId="0" fontId="7" fillId="0" borderId="0" xfId="0" applyFont="1" applyProtection="1">
      <protection hidden="1"/>
    </xf>
    <xf numFmtId="0" fontId="14" fillId="0" borderId="21" xfId="0" applyFont="1" applyBorder="1" applyAlignment="1" applyProtection="1">
      <alignment horizontal="left" vertical="center" indent="1"/>
      <protection hidden="1"/>
    </xf>
    <xf numFmtId="0" fontId="7" fillId="0" borderId="9" xfId="0" applyFont="1" applyBorder="1" applyAlignment="1" applyProtection="1">
      <alignment horizontal="center" vertical="center" wrapText="1"/>
      <protection hidden="1"/>
    </xf>
    <xf numFmtId="0" fontId="7" fillId="0" borderId="62" xfId="0" applyFont="1" applyBorder="1" applyProtection="1">
      <protection hidden="1"/>
    </xf>
    <xf numFmtId="0" fontId="7" fillId="0" borderId="61" xfId="0" applyFont="1" applyBorder="1" applyProtection="1">
      <protection hidden="1"/>
    </xf>
    <xf numFmtId="0" fontId="7" fillId="0" borderId="26" xfId="0" applyFont="1" applyBorder="1" applyAlignment="1" applyProtection="1">
      <alignment horizontal="center" vertical="center" wrapText="1"/>
      <protection hidden="1"/>
    </xf>
    <xf numFmtId="0" fontId="8" fillId="0" borderId="25" xfId="0" applyFont="1" applyBorder="1" applyAlignment="1" applyProtection="1">
      <alignment horizontal="center" vertical="center"/>
      <protection locked="0"/>
    </xf>
    <xf numFmtId="49" fontId="32" fillId="0" borderId="0" xfId="0" applyNumberFormat="1" applyFont="1" applyProtection="1">
      <protection hidden="1"/>
    </xf>
    <xf numFmtId="0" fontId="14" fillId="0" borderId="1" xfId="0" applyFont="1" applyBorder="1" applyProtection="1">
      <protection hidden="1"/>
    </xf>
    <xf numFmtId="0" fontId="19" fillId="0" borderId="0" xfId="0" applyFont="1" applyAlignment="1" applyProtection="1">
      <alignment shrinkToFit="1"/>
      <protection hidden="1"/>
    </xf>
    <xf numFmtId="0" fontId="14" fillId="0" borderId="3" xfId="0" applyFont="1" applyBorder="1" applyProtection="1">
      <protection hidden="1"/>
    </xf>
    <xf numFmtId="0" fontId="14" fillId="0" borderId="5" xfId="0" applyFont="1" applyBorder="1" applyProtection="1">
      <protection hidden="1"/>
    </xf>
    <xf numFmtId="0" fontId="14" fillId="0" borderId="15" xfId="0" applyFont="1" applyBorder="1" applyAlignment="1" applyProtection="1">
      <alignment horizontal="right"/>
      <protection hidden="1"/>
    </xf>
    <xf numFmtId="0" fontId="14" fillId="0" borderId="10" xfId="0" applyFont="1" applyBorder="1" applyAlignment="1" applyProtection="1">
      <alignment horizontal="right"/>
      <protection hidden="1"/>
    </xf>
    <xf numFmtId="0" fontId="14" fillId="0" borderId="12" xfId="0" applyFont="1" applyBorder="1" applyAlignment="1" applyProtection="1">
      <alignment horizontal="right"/>
      <protection hidden="1"/>
    </xf>
    <xf numFmtId="0" fontId="10" fillId="0" borderId="25" xfId="0" applyFont="1" applyBorder="1" applyAlignment="1" applyProtection="1">
      <alignment vertical="top"/>
      <protection hidden="1"/>
    </xf>
    <xf numFmtId="0" fontId="17" fillId="2" borderId="0" xfId="0" applyFont="1" applyFill="1" applyAlignment="1" applyProtection="1">
      <alignment horizontal="left" vertical="center" wrapText="1" indent="1"/>
      <protection hidden="1"/>
    </xf>
    <xf numFmtId="0" fontId="14" fillId="0" borderId="0" xfId="0" applyFont="1" applyProtection="1">
      <protection hidden="1"/>
    </xf>
    <xf numFmtId="0" fontId="14" fillId="0" borderId="4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4" fillId="0" borderId="6" xfId="0" applyFont="1" applyBorder="1" applyAlignment="1" applyProtection="1">
      <alignment horizontal="left" indent="1"/>
      <protection locked="0"/>
    </xf>
    <xf numFmtId="0" fontId="14" fillId="0" borderId="22" xfId="0" applyFont="1" applyBorder="1" applyAlignment="1" applyProtection="1">
      <alignment horizontal="left" indent="1"/>
      <protection locked="0"/>
    </xf>
    <xf numFmtId="0" fontId="14" fillId="0" borderId="23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35" fillId="0" borderId="16" xfId="0" applyFont="1" applyBorder="1" applyAlignment="1" applyProtection="1">
      <alignment horizontal="center" shrinkToFit="1"/>
      <protection hidden="1"/>
    </xf>
    <xf numFmtId="45" fontId="35" fillId="0" borderId="16" xfId="0" applyNumberFormat="1" applyFont="1" applyBorder="1" applyAlignment="1" applyProtection="1">
      <alignment horizontal="center" shrinkToFit="1"/>
      <protection hidden="1"/>
    </xf>
    <xf numFmtId="168" fontId="35" fillId="0" borderId="17" xfId="0" applyNumberFormat="1" applyFont="1" applyBorder="1" applyAlignment="1" applyProtection="1">
      <alignment horizontal="center" shrinkToFit="1"/>
      <protection hidden="1"/>
    </xf>
    <xf numFmtId="0" fontId="35" fillId="0" borderId="0" xfId="0" applyFont="1" applyAlignment="1" applyProtection="1">
      <alignment horizontal="center" shrinkToFit="1"/>
      <protection hidden="1"/>
    </xf>
    <xf numFmtId="45" fontId="35" fillId="0" borderId="0" xfId="0" applyNumberFormat="1" applyFont="1" applyAlignment="1" applyProtection="1">
      <alignment horizontal="center" shrinkToFit="1"/>
      <protection hidden="1"/>
    </xf>
    <xf numFmtId="168" fontId="35" fillId="0" borderId="11" xfId="0" applyNumberFormat="1" applyFont="1" applyBorder="1" applyAlignment="1" applyProtection="1">
      <alignment horizontal="center" shrinkToFit="1"/>
      <protection hidden="1"/>
    </xf>
    <xf numFmtId="0" fontId="35" fillId="0" borderId="13" xfId="0" applyFont="1" applyBorder="1" applyAlignment="1" applyProtection="1">
      <alignment horizontal="center" shrinkToFit="1"/>
      <protection hidden="1"/>
    </xf>
    <xf numFmtId="45" fontId="35" fillId="0" borderId="13" xfId="0" applyNumberFormat="1" applyFont="1" applyBorder="1" applyAlignment="1" applyProtection="1">
      <alignment horizontal="center" shrinkToFit="1"/>
      <protection hidden="1"/>
    </xf>
    <xf numFmtId="168" fontId="35" fillId="0" borderId="14" xfId="0" applyNumberFormat="1" applyFont="1" applyBorder="1" applyAlignment="1" applyProtection="1">
      <alignment horizontal="center" shrinkToFit="1"/>
      <protection hidden="1"/>
    </xf>
    <xf numFmtId="0" fontId="36" fillId="0" borderId="15" xfId="2" applyFont="1" applyFill="1" applyBorder="1" applyAlignment="1" applyProtection="1">
      <alignment horizontal="left"/>
      <protection hidden="1"/>
    </xf>
    <xf numFmtId="0" fontId="36" fillId="0" borderId="10" xfId="2" applyFont="1" applyFill="1" applyBorder="1" applyAlignment="1" applyProtection="1">
      <alignment horizontal="left"/>
      <protection hidden="1"/>
    </xf>
    <xf numFmtId="0" fontId="36" fillId="0" borderId="12" xfId="2" applyFont="1" applyFill="1" applyBorder="1" applyAlignment="1" applyProtection="1">
      <alignment horizontal="left"/>
      <protection hidden="1"/>
    </xf>
    <xf numFmtId="170" fontId="14" fillId="0" borderId="4" xfId="0" applyNumberFormat="1" applyFont="1" applyBorder="1" applyAlignment="1" applyProtection="1">
      <alignment horizontal="left" indent="1"/>
      <protection locked="0"/>
    </xf>
    <xf numFmtId="0" fontId="20" fillId="0" borderId="0" xfId="0" applyFont="1" applyAlignment="1" applyProtection="1">
      <alignment vertical="center" wrapText="1"/>
      <protection hidden="1"/>
    </xf>
    <xf numFmtId="0" fontId="50" fillId="0" borderId="0" xfId="0" applyFont="1" applyAlignment="1" applyProtection="1">
      <alignment horizontal="left" vertical="center" wrapText="1"/>
      <protection hidden="1"/>
    </xf>
    <xf numFmtId="0" fontId="51" fillId="15" borderId="71" xfId="0" applyFont="1" applyFill="1" applyBorder="1" applyAlignment="1" applyProtection="1">
      <alignment horizontal="center" vertical="center" wrapText="1"/>
      <protection hidden="1"/>
    </xf>
    <xf numFmtId="0" fontId="52" fillId="0" borderId="72" xfId="0" applyFont="1" applyBorder="1" applyAlignment="1" applyProtection="1">
      <alignment horizontal="left" vertical="center" wrapText="1"/>
      <protection hidden="1"/>
    </xf>
    <xf numFmtId="0" fontId="30" fillId="0" borderId="73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left" vertical="center" wrapText="1"/>
      <protection hidden="1"/>
    </xf>
    <xf numFmtId="0" fontId="51" fillId="15" borderId="74" xfId="0" applyFont="1" applyFill="1" applyBorder="1" applyAlignment="1" applyProtection="1">
      <alignment horizontal="center" vertical="center" wrapText="1"/>
      <protection hidden="1"/>
    </xf>
    <xf numFmtId="0" fontId="30" fillId="0" borderId="75" xfId="0" applyFont="1" applyBorder="1" applyAlignment="1" applyProtection="1">
      <alignment horizontal="left" vertical="center" wrapText="1"/>
      <protection hidden="1"/>
    </xf>
    <xf numFmtId="0" fontId="51" fillId="15" borderId="77" xfId="0" applyFont="1" applyFill="1" applyBorder="1" applyAlignment="1" applyProtection="1">
      <alignment horizontal="center" vertical="center" wrapText="1"/>
      <protection hidden="1"/>
    </xf>
    <xf numFmtId="0" fontId="52" fillId="0" borderId="78" xfId="0" applyFont="1" applyBorder="1" applyAlignment="1" applyProtection="1">
      <alignment horizontal="left" vertical="center" wrapText="1"/>
      <protection hidden="1"/>
    </xf>
    <xf numFmtId="0" fontId="30" fillId="0" borderId="79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left" vertical="top" wrapText="1"/>
      <protection hidden="1"/>
    </xf>
    <xf numFmtId="0" fontId="55" fillId="0" borderId="71" xfId="0" applyFont="1" applyBorder="1" applyAlignment="1" applyProtection="1">
      <alignment horizontal="center" vertical="center" wrapText="1"/>
      <protection hidden="1"/>
    </xf>
    <xf numFmtId="0" fontId="30" fillId="0" borderId="72" xfId="0" applyFont="1" applyBorder="1" applyAlignment="1" applyProtection="1">
      <alignment horizontal="center" vertical="center" wrapText="1"/>
      <protection hidden="1"/>
    </xf>
    <xf numFmtId="0" fontId="55" fillId="0" borderId="77" xfId="0" applyFont="1" applyBorder="1" applyAlignment="1" applyProtection="1">
      <alignment horizontal="center" vertical="center" wrapText="1"/>
      <protection hidden="1"/>
    </xf>
    <xf numFmtId="3" fontId="30" fillId="0" borderId="78" xfId="0" applyNumberFormat="1" applyFont="1" applyBorder="1" applyAlignment="1" applyProtection="1">
      <alignment horizontal="center" vertical="center" wrapText="1"/>
      <protection hidden="1"/>
    </xf>
    <xf numFmtId="0" fontId="30" fillId="0" borderId="78" xfId="0" applyFont="1" applyBorder="1" applyAlignment="1" applyProtection="1">
      <alignment horizontal="center" vertical="center" wrapText="1"/>
      <protection hidden="1"/>
    </xf>
    <xf numFmtId="0" fontId="51" fillId="15" borderId="0" xfId="0" applyFont="1" applyFill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horizontal="left" vertical="center" wrapText="1"/>
      <protection hidden="1"/>
    </xf>
    <xf numFmtId="0" fontId="53" fillId="0" borderId="0" xfId="0" applyFont="1" applyAlignment="1" applyProtection="1">
      <alignment horizontal="left" vertical="center" wrapText="1"/>
      <protection hidden="1"/>
    </xf>
    <xf numFmtId="0" fontId="55" fillId="0" borderId="74" xfId="0" applyFont="1" applyBorder="1" applyAlignment="1" applyProtection="1">
      <alignment horizontal="center" vertical="center" wrapText="1"/>
      <protection hidden="1"/>
    </xf>
    <xf numFmtId="0" fontId="30" fillId="0" borderId="72" xfId="0" applyFont="1" applyBorder="1" applyAlignment="1" applyProtection="1">
      <alignment horizontal="left" vertical="center" wrapText="1"/>
      <protection hidden="1"/>
    </xf>
    <xf numFmtId="0" fontId="30" fillId="0" borderId="78" xfId="0" applyFont="1" applyBorder="1" applyAlignment="1" applyProtection="1">
      <alignment horizontal="left" vertical="center" wrapText="1"/>
      <protection hidden="1"/>
    </xf>
    <xf numFmtId="0" fontId="30" fillId="0" borderId="80" xfId="0" applyFont="1" applyBorder="1" applyAlignment="1" applyProtection="1">
      <alignment horizontal="left" vertical="center" wrapText="1"/>
      <protection hidden="1"/>
    </xf>
    <xf numFmtId="0" fontId="56" fillId="0" borderId="78" xfId="0" applyFont="1" applyBorder="1" applyAlignment="1" applyProtection="1">
      <alignment horizontal="left" vertical="center" wrapText="1"/>
      <protection hidden="1"/>
    </xf>
    <xf numFmtId="0" fontId="52" fillId="0" borderId="75" xfId="0" applyFont="1" applyBorder="1" applyAlignment="1" applyProtection="1">
      <alignment horizontal="left" vertical="center" wrapText="1"/>
      <protection hidden="1"/>
    </xf>
    <xf numFmtId="0" fontId="52" fillId="0" borderId="80" xfId="0" applyFont="1" applyBorder="1" applyAlignment="1" applyProtection="1">
      <alignment horizontal="left" vertical="center" wrapText="1"/>
      <protection hidden="1"/>
    </xf>
    <xf numFmtId="0" fontId="52" fillId="0" borderId="80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20" fontId="57" fillId="0" borderId="74" xfId="0" applyNumberFormat="1" applyFont="1" applyBorder="1" applyAlignment="1" applyProtection="1">
      <alignment horizontal="center" vertical="center" wrapText="1"/>
      <protection hidden="1"/>
    </xf>
    <xf numFmtId="20" fontId="58" fillId="0" borderId="74" xfId="0" applyNumberFormat="1" applyFont="1" applyBorder="1" applyAlignment="1" applyProtection="1">
      <alignment horizontal="center" vertical="center" wrapText="1"/>
      <protection hidden="1"/>
    </xf>
    <xf numFmtId="0" fontId="51" fillId="15" borderId="78" xfId="0" applyFont="1" applyFill="1" applyBorder="1" applyAlignment="1" applyProtection="1">
      <alignment horizontal="center" vertical="center" wrapText="1"/>
      <protection hidden="1"/>
    </xf>
    <xf numFmtId="0" fontId="0" fillId="0" borderId="12" xfId="0" applyBorder="1" applyAlignment="1">
      <alignment horizontal="left" vertical="center" indent="1"/>
    </xf>
    <xf numFmtId="0" fontId="0" fillId="0" borderId="13" xfId="0" applyBorder="1" applyAlignment="1">
      <alignment horizontal="left" vertical="center" indent="1"/>
    </xf>
    <xf numFmtId="0" fontId="0" fillId="0" borderId="14" xfId="0" applyBorder="1" applyAlignment="1">
      <alignment horizontal="left" vertical="center" indent="1"/>
    </xf>
    <xf numFmtId="1" fontId="0" fillId="0" borderId="13" xfId="0" applyNumberFormat="1" applyBorder="1" applyAlignment="1">
      <alignment horizontal="left" vertical="center" indent="1" shrinkToFit="1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20" fillId="0" borderId="12" xfId="0" applyFont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9" fillId="0" borderId="0" xfId="0" applyFont="1" applyAlignment="1">
      <alignment horizontal="left"/>
    </xf>
    <xf numFmtId="0" fontId="40" fillId="0" borderId="0" xfId="2" applyFont="1" applyAlignment="1">
      <alignment horizontal="center" vertical="center"/>
    </xf>
    <xf numFmtId="0" fontId="29" fillId="0" borderId="13" xfId="0" applyFont="1" applyBorder="1" applyAlignment="1">
      <alignment horizontal="center"/>
    </xf>
    <xf numFmtId="0" fontId="37" fillId="0" borderId="7" xfId="0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0" fillId="0" borderId="0" xfId="0" applyFont="1" applyAlignment="1">
      <alignment horizontal="left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shrinkToFi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0" fillId="3" borderId="59" xfId="0" applyFont="1" applyFill="1" applyBorder="1" applyAlignment="1">
      <alignment horizontal="center" vertical="center"/>
    </xf>
    <xf numFmtId="0" fontId="20" fillId="3" borderId="49" xfId="0" applyFont="1" applyFill="1" applyBorder="1" applyAlignment="1">
      <alignment horizontal="center" vertical="center"/>
    </xf>
    <xf numFmtId="0" fontId="20" fillId="3" borderId="50" xfId="0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5" fillId="0" borderId="7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0" xfId="0" applyNumberFormat="1" applyAlignment="1">
      <alignment horizontal="left" indent="2"/>
    </xf>
    <xf numFmtId="0" fontId="4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indent="2"/>
    </xf>
    <xf numFmtId="20" fontId="30" fillId="0" borderId="73" xfId="0" applyNumberFormat="1" applyFont="1" applyBorder="1" applyAlignment="1" applyProtection="1">
      <alignment horizontal="left" vertical="center" wrapText="1"/>
      <protection hidden="1"/>
    </xf>
    <xf numFmtId="20" fontId="30" fillId="0" borderId="76" xfId="0" applyNumberFormat="1" applyFont="1" applyBorder="1" applyAlignment="1" applyProtection="1">
      <alignment horizontal="left" vertical="center" wrapText="1"/>
      <protection hidden="1"/>
    </xf>
    <xf numFmtId="20" fontId="30" fillId="0" borderId="79" xfId="0" applyNumberFormat="1" applyFont="1" applyBorder="1" applyAlignment="1" applyProtection="1">
      <alignment horizontal="left" vertical="center" wrapText="1"/>
      <protection hidden="1"/>
    </xf>
    <xf numFmtId="0" fontId="56" fillId="0" borderId="78" xfId="0" applyFont="1" applyBorder="1" applyAlignment="1" applyProtection="1">
      <alignment horizontal="left" vertical="center" wrapText="1"/>
      <protection hidden="1"/>
    </xf>
    <xf numFmtId="0" fontId="52" fillId="0" borderId="75" xfId="0" applyFont="1" applyBorder="1" applyAlignment="1" applyProtection="1">
      <alignment horizontal="left" vertical="center" wrapText="1"/>
      <protection hidden="1"/>
    </xf>
    <xf numFmtId="0" fontId="52" fillId="0" borderId="80" xfId="0" applyFont="1" applyBorder="1" applyAlignment="1" applyProtection="1">
      <alignment horizontal="left" vertical="center" wrapText="1"/>
      <protection hidden="1"/>
    </xf>
    <xf numFmtId="0" fontId="30" fillId="0" borderId="75" xfId="0" applyFont="1" applyBorder="1" applyAlignment="1" applyProtection="1">
      <alignment horizontal="center" vertical="center" wrapText="1"/>
      <protection hidden="1"/>
    </xf>
    <xf numFmtId="0" fontId="30" fillId="0" borderId="80" xfId="0" applyFont="1" applyBorder="1" applyAlignment="1" applyProtection="1">
      <alignment horizontal="center" vertical="center" wrapText="1"/>
      <protection hidden="1"/>
    </xf>
    <xf numFmtId="0" fontId="20" fillId="15" borderId="0" xfId="0" applyFont="1" applyFill="1" applyAlignment="1" applyProtection="1">
      <alignment horizontal="left" vertical="center" wrapText="1"/>
      <protection hidden="1"/>
    </xf>
    <xf numFmtId="0" fontId="30" fillId="0" borderId="73" xfId="0" applyFont="1" applyBorder="1" applyAlignment="1" applyProtection="1">
      <alignment horizontal="center" vertical="center" wrapText="1"/>
      <protection hidden="1"/>
    </xf>
    <xf numFmtId="0" fontId="30" fillId="0" borderId="76" xfId="0" applyFont="1" applyBorder="1" applyAlignment="1" applyProtection="1">
      <alignment horizontal="center" vertical="center" wrapText="1"/>
      <protection hidden="1"/>
    </xf>
    <xf numFmtId="0" fontId="30" fillId="0" borderId="79" xfId="0" applyFont="1" applyBorder="1" applyAlignment="1" applyProtection="1">
      <alignment horizontal="center" vertical="center" wrapText="1"/>
      <protection hidden="1"/>
    </xf>
    <xf numFmtId="0" fontId="20" fillId="15" borderId="0" xfId="0" applyFont="1" applyFill="1" applyAlignment="1" applyProtection="1">
      <alignment horizontal="left" wrapText="1"/>
      <protection hidden="1"/>
    </xf>
    <xf numFmtId="0" fontId="54" fillId="15" borderId="0" xfId="0" applyFont="1" applyFill="1" applyAlignment="1" applyProtection="1">
      <alignment horizontal="left" vertical="top" wrapText="1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2" borderId="10" xfId="0" applyFont="1" applyFill="1" applyBorder="1" applyAlignment="1" applyProtection="1">
      <alignment horizontal="left" vertical="top" wrapText="1" indent="1"/>
      <protection hidden="1"/>
    </xf>
    <xf numFmtId="0" fontId="9" fillId="0" borderId="0" xfId="0" applyFont="1" applyAlignment="1" applyProtection="1">
      <alignment horizontal="left"/>
      <protection hidden="1"/>
    </xf>
    <xf numFmtId="14" fontId="9" fillId="0" borderId="0" xfId="0" applyNumberFormat="1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center" vertical="top"/>
      <protection hidden="1"/>
    </xf>
    <xf numFmtId="49" fontId="48" fillId="0" borderId="10" xfId="0" applyNumberFormat="1" applyFont="1" applyBorder="1" applyAlignment="1" applyProtection="1">
      <alignment horizontal="left" indent="1"/>
      <protection hidden="1"/>
    </xf>
    <xf numFmtId="0" fontId="49" fillId="0" borderId="0" xfId="0" applyFont="1" applyAlignment="1" applyProtection="1">
      <alignment horizontal="left" indent="1"/>
      <protection hidden="1"/>
    </xf>
    <xf numFmtId="0" fontId="31" fillId="0" borderId="0" xfId="0" applyFont="1" applyAlignment="1" applyProtection="1">
      <alignment horizontal="center" shrinkToFit="1"/>
      <protection hidden="1"/>
    </xf>
    <xf numFmtId="0" fontId="32" fillId="0" borderId="0" xfId="0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left"/>
      <protection hidden="1"/>
    </xf>
    <xf numFmtId="0" fontId="35" fillId="0" borderId="1" xfId="0" applyFont="1" applyBorder="1" applyAlignment="1" applyProtection="1">
      <alignment horizontal="left"/>
      <protection hidden="1"/>
    </xf>
    <xf numFmtId="0" fontId="35" fillId="0" borderId="28" xfId="0" applyFont="1" applyBorder="1" applyAlignment="1" applyProtection="1">
      <alignment horizontal="left"/>
      <protection hidden="1"/>
    </xf>
    <xf numFmtId="0" fontId="35" fillId="0" borderId="36" xfId="0" applyFont="1" applyBorder="1" applyAlignment="1" applyProtection="1">
      <alignment horizontal="left"/>
      <protection hidden="1"/>
    </xf>
    <xf numFmtId="0" fontId="35" fillId="0" borderId="1" xfId="0" applyFont="1" applyBorder="1" applyAlignment="1" applyProtection="1">
      <alignment horizontal="center"/>
      <protection hidden="1"/>
    </xf>
    <xf numFmtId="0" fontId="35" fillId="0" borderId="2" xfId="0" applyFont="1" applyBorder="1" applyAlignment="1" applyProtection="1">
      <alignment horizontal="center"/>
      <protection hidden="1"/>
    </xf>
    <xf numFmtId="0" fontId="35" fillId="0" borderId="3" xfId="0" applyFont="1" applyBorder="1" applyAlignment="1" applyProtection="1">
      <alignment horizontal="left"/>
      <protection hidden="1"/>
    </xf>
    <xf numFmtId="0" fontId="35" fillId="0" borderId="60" xfId="0" applyFont="1" applyBorder="1" applyAlignment="1" applyProtection="1">
      <alignment horizontal="left"/>
      <protection hidden="1"/>
    </xf>
    <xf numFmtId="0" fontId="35" fillId="0" borderId="37" xfId="0" applyFont="1" applyBorder="1" applyAlignment="1" applyProtection="1">
      <alignment horizontal="left"/>
      <protection hidden="1"/>
    </xf>
    <xf numFmtId="0" fontId="35" fillId="0" borderId="3" xfId="0" applyFont="1" applyBorder="1" applyAlignment="1" applyProtection="1">
      <alignment horizontal="center"/>
      <protection hidden="1"/>
    </xf>
    <xf numFmtId="0" fontId="35" fillId="0" borderId="4" xfId="0" applyFont="1" applyBorder="1" applyAlignment="1" applyProtection="1">
      <alignment horizontal="center"/>
      <protection hidden="1"/>
    </xf>
    <xf numFmtId="0" fontId="35" fillId="0" borderId="5" xfId="0" applyFont="1" applyBorder="1" applyAlignment="1" applyProtection="1">
      <alignment horizontal="left"/>
      <protection hidden="1"/>
    </xf>
    <xf numFmtId="0" fontId="35" fillId="0" borderId="29" xfId="0" applyFont="1" applyBorder="1" applyAlignment="1" applyProtection="1">
      <alignment horizontal="left"/>
      <protection hidden="1"/>
    </xf>
    <xf numFmtId="0" fontId="35" fillId="0" borderId="38" xfId="0" applyFont="1" applyBorder="1" applyAlignment="1" applyProtection="1">
      <alignment horizontal="left"/>
      <protection hidden="1"/>
    </xf>
    <xf numFmtId="168" fontId="36" fillId="0" borderId="34" xfId="0" applyNumberFormat="1" applyFont="1" applyBorder="1" applyAlignment="1" applyProtection="1">
      <alignment horizontal="center"/>
      <protection hidden="1"/>
    </xf>
    <xf numFmtId="168" fontId="36" fillId="0" borderId="58" xfId="0" applyNumberFormat="1" applyFont="1" applyBorder="1" applyAlignment="1" applyProtection="1">
      <alignment horizontal="center"/>
      <protection hidden="1"/>
    </xf>
    <xf numFmtId="0" fontId="35" fillId="0" borderId="0" xfId="0" applyFont="1" applyAlignment="1" applyProtection="1">
      <alignment horizontal="left"/>
      <protection hidden="1"/>
    </xf>
    <xf numFmtId="0" fontId="36" fillId="0" borderId="0" xfId="0" applyFont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left"/>
      <protection hidden="1"/>
    </xf>
    <xf numFmtId="0" fontId="14" fillId="0" borderId="3" xfId="0" applyFont="1" applyBorder="1" applyAlignment="1" applyProtection="1">
      <alignment horizontal="left" vertical="center"/>
      <protection hidden="1"/>
    </xf>
    <xf numFmtId="0" fontId="14" fillId="0" borderId="37" xfId="0" applyFont="1" applyBorder="1" applyAlignment="1" applyProtection="1">
      <alignment horizontal="left" vertical="center"/>
      <protection hidden="1"/>
    </xf>
    <xf numFmtId="0" fontId="14" fillId="0" borderId="1" xfId="0" applyFont="1" applyBorder="1" applyAlignment="1" applyProtection="1">
      <alignment horizontal="left" vertical="center"/>
      <protection hidden="1"/>
    </xf>
    <xf numFmtId="0" fontId="14" fillId="0" borderId="36" xfId="0" applyFont="1" applyBorder="1" applyAlignment="1" applyProtection="1">
      <alignment horizontal="left" vertical="center"/>
      <protection hidden="1"/>
    </xf>
    <xf numFmtId="0" fontId="7" fillId="0" borderId="10" xfId="0" applyFont="1" applyBorder="1" applyAlignment="1" applyProtection="1">
      <alignment horizontal="left" vertical="center" shrinkToFit="1"/>
      <protection hidden="1"/>
    </xf>
    <xf numFmtId="0" fontId="7" fillId="0" borderId="0" xfId="0" applyFont="1" applyAlignment="1" applyProtection="1">
      <alignment horizontal="left" vertical="center" shrinkToFit="1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47" fillId="0" borderId="21" xfId="0" applyFont="1" applyBorder="1" applyAlignment="1" applyProtection="1">
      <alignment horizontal="center" vertical="center" wrapText="1" shrinkToFit="1"/>
      <protection hidden="1"/>
    </xf>
    <xf numFmtId="0" fontId="47" fillId="0" borderId="19" xfId="0" applyFont="1" applyBorder="1" applyAlignment="1" applyProtection="1">
      <alignment horizontal="center" vertical="center" wrapText="1" shrinkToFit="1"/>
      <protection hidden="1"/>
    </xf>
    <xf numFmtId="0" fontId="47" fillId="0" borderId="20" xfId="0" applyFont="1" applyBorder="1" applyAlignment="1" applyProtection="1">
      <alignment horizontal="center" vertical="center" wrapText="1" shrinkToFit="1"/>
      <protection hidden="1"/>
    </xf>
    <xf numFmtId="0" fontId="8" fillId="0" borderId="25" xfId="0" applyFont="1" applyBorder="1" applyAlignment="1" applyProtection="1">
      <alignment horizontal="left" wrapText="1"/>
      <protection hidden="1"/>
    </xf>
    <xf numFmtId="0" fontId="8" fillId="0" borderId="35" xfId="0" applyFont="1" applyBorder="1" applyAlignment="1" applyProtection="1">
      <alignment horizontal="left" wrapText="1"/>
      <protection hidden="1"/>
    </xf>
    <xf numFmtId="0" fontId="14" fillId="0" borderId="3" xfId="0" applyFont="1" applyBorder="1" applyAlignment="1" applyProtection="1">
      <alignment horizontal="left" vertical="top"/>
      <protection hidden="1"/>
    </xf>
    <xf numFmtId="0" fontId="14" fillId="0" borderId="37" xfId="0" applyFont="1" applyBorder="1" applyAlignment="1" applyProtection="1">
      <alignment horizontal="left" vertical="top"/>
      <protection hidden="1"/>
    </xf>
    <xf numFmtId="0" fontId="14" fillId="0" borderId="5" xfId="0" applyFont="1" applyBorder="1" applyAlignment="1" applyProtection="1">
      <alignment horizontal="left" vertical="top"/>
      <protection hidden="1"/>
    </xf>
    <xf numFmtId="0" fontId="14" fillId="0" borderId="38" xfId="0" applyFont="1" applyBorder="1" applyAlignment="1" applyProtection="1">
      <alignment horizontal="left" vertical="top"/>
      <protection hidden="1"/>
    </xf>
    <xf numFmtId="0" fontId="14" fillId="0" borderId="5" xfId="0" applyFont="1" applyBorder="1" applyAlignment="1" applyProtection="1">
      <alignment horizontal="left" vertical="center"/>
      <protection hidden="1"/>
    </xf>
    <xf numFmtId="0" fontId="14" fillId="0" borderId="29" xfId="0" applyFont="1" applyBorder="1" applyAlignment="1" applyProtection="1">
      <alignment horizontal="left" vertical="center"/>
      <protection hidden="1"/>
    </xf>
    <xf numFmtId="0" fontId="14" fillId="0" borderId="1" xfId="0" applyFont="1" applyBorder="1" applyAlignment="1" applyProtection="1">
      <alignment horizontal="left" vertical="center" shrinkToFit="1"/>
      <protection hidden="1"/>
    </xf>
    <xf numFmtId="0" fontId="14" fillId="0" borderId="28" xfId="0" applyFont="1" applyBorder="1" applyAlignment="1" applyProtection="1">
      <alignment horizontal="left" vertical="center" shrinkToFit="1"/>
      <protection hidden="1"/>
    </xf>
    <xf numFmtId="0" fontId="22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top" wrapText="1" shrinkToFit="1"/>
      <protection hidden="1"/>
    </xf>
    <xf numFmtId="0" fontId="7" fillId="0" borderId="13" xfId="0" applyFont="1" applyBorder="1" applyAlignment="1" applyProtection="1">
      <alignment horizontal="left" vertical="top" wrapText="1" shrinkToFit="1"/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shrinkToFit="1"/>
      <protection hidden="1"/>
    </xf>
  </cellXfs>
  <cellStyles count="4">
    <cellStyle name="Hypertextový odkaz" xfId="2" builtinId="8"/>
    <cellStyle name="Měna" xfId="1" builtinId="4"/>
    <cellStyle name="Měna 2" xfId="3" xr:uid="{11406B69-9F34-4EA8-AEB0-9572BF09211E}"/>
    <cellStyle name="Normální" xfId="0" builtinId="0"/>
  </cellStyles>
  <dxfs count="214"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color auto="1"/>
      </font>
    </dxf>
    <dxf>
      <font>
        <b val="0"/>
        <i val="0"/>
        <color auto="1"/>
      </font>
    </dxf>
    <dxf>
      <font>
        <color auto="1"/>
      </font>
      <border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border>
        <bottom style="dotted">
          <color auto="1"/>
        </bottom>
      </border>
    </dxf>
    <dxf>
      <font>
        <b/>
        <i val="0"/>
      </font>
      <fill>
        <patternFill>
          <bgColor rgb="FFFF0000"/>
        </patternFill>
      </fill>
    </dxf>
    <dxf>
      <font>
        <color auto="1"/>
      </font>
      <border>
        <right style="dotted">
          <color auto="1"/>
        </right>
        <vertical/>
        <horizontal/>
      </border>
    </dxf>
    <dxf>
      <font>
        <color auto="1"/>
      </font>
      <border>
        <right style="dotted">
          <color auto="1"/>
        </right>
        <bottom style="dotted">
          <color auto="1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274319</xdr:colOff>
      <xdr:row>38</xdr:row>
      <xdr:rowOff>152312</xdr:rowOff>
    </xdr:from>
    <xdr:to>
      <xdr:col>3</xdr:col>
      <xdr:colOff>2522220</xdr:colOff>
      <xdr:row>50</xdr:row>
      <xdr:rowOff>108078</xdr:rowOff>
    </xdr:to>
    <xdr:grpSp>
      <xdr:nvGrpSpPr>
        <xdr:cNvPr id="2" name="Skupina 1">
          <a:extLst>
            <a:ext uri="{FF2B5EF4-FFF2-40B4-BE49-F238E27FC236}">
              <a16:creationId xmlns:a16="http://schemas.microsoft.com/office/drawing/2014/main" id="{2663AD9B-2461-4BE1-A189-A921DBC24DF6}"/>
            </a:ext>
          </a:extLst>
        </xdr:cNvPr>
        <xdr:cNvGrpSpPr>
          <a:grpSpLocks noChangeAspect="1"/>
        </xdr:cNvGrpSpPr>
      </xdr:nvGrpSpPr>
      <xdr:grpSpPr>
        <a:xfrm>
          <a:off x="701039" y="11917592"/>
          <a:ext cx="6149341" cy="2820886"/>
          <a:chOff x="342899" y="11833772"/>
          <a:chExt cx="7136377" cy="2979508"/>
        </a:xfrm>
      </xdr:grpSpPr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C8BBDE8F-7C23-A2B2-311E-102F942270F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42899" y="11833772"/>
            <a:ext cx="7136377" cy="2979508"/>
          </a:xfrm>
          <a:prstGeom prst="rect">
            <a:avLst/>
          </a:prstGeom>
          <a:ln>
            <a:solidFill>
              <a:sysClr val="windowText" lastClr="000000"/>
            </a:solidFill>
          </a:ln>
        </xdr:spPr>
      </xdr:pic>
      <xdr:sp macro="" textlink="">
        <xdr:nvSpPr>
          <xdr:cNvPr id="4" name="Obdélník 3">
            <a:extLst>
              <a:ext uri="{FF2B5EF4-FFF2-40B4-BE49-F238E27FC236}">
                <a16:creationId xmlns:a16="http://schemas.microsoft.com/office/drawing/2014/main" id="{B8AEE3AF-DE85-EB9F-BA68-E8B2F88928C6}"/>
              </a:ext>
            </a:extLst>
          </xdr:cNvPr>
          <xdr:cNvSpPr/>
        </xdr:nvSpPr>
        <xdr:spPr>
          <a:xfrm>
            <a:off x="4366260" y="12131040"/>
            <a:ext cx="3055620" cy="1021080"/>
          </a:xfrm>
          <a:prstGeom prst="rect">
            <a:avLst/>
          </a:prstGeom>
          <a:noFill/>
          <a:ln w="5715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cs-CZ" sz="4800" b="1">
                <a:solidFill>
                  <a:srgbClr val="FF0000"/>
                </a:solidFill>
              </a:rPr>
              <a:t>1.</a:t>
            </a:r>
          </a:p>
        </xdr:txBody>
      </xdr:sp>
      <xdr:sp macro="" textlink="">
        <xdr:nvSpPr>
          <xdr:cNvPr id="5" name="Obdélník 4">
            <a:extLst>
              <a:ext uri="{FF2B5EF4-FFF2-40B4-BE49-F238E27FC236}">
                <a16:creationId xmlns:a16="http://schemas.microsoft.com/office/drawing/2014/main" id="{3CBAD482-042D-41E1-6B9E-C04A1055997D}"/>
              </a:ext>
            </a:extLst>
          </xdr:cNvPr>
          <xdr:cNvSpPr/>
        </xdr:nvSpPr>
        <xdr:spPr>
          <a:xfrm>
            <a:off x="2461260" y="13182600"/>
            <a:ext cx="1836420" cy="457200"/>
          </a:xfrm>
          <a:prstGeom prst="rect">
            <a:avLst/>
          </a:prstGeom>
          <a:noFill/>
          <a:ln w="5715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cs-CZ" sz="2800" b="1">
                <a:solidFill>
                  <a:srgbClr val="FF0000"/>
                </a:solidFill>
              </a:rPr>
              <a:t>3.</a:t>
            </a:r>
          </a:p>
        </xdr:txBody>
      </xdr:sp>
      <xdr:sp macro="" textlink="">
        <xdr:nvSpPr>
          <xdr:cNvPr id="6" name="Obdélník 5">
            <a:extLst>
              <a:ext uri="{FF2B5EF4-FFF2-40B4-BE49-F238E27FC236}">
                <a16:creationId xmlns:a16="http://schemas.microsoft.com/office/drawing/2014/main" id="{A526A632-7CF4-BE5A-AB77-D4FB5D197D99}"/>
              </a:ext>
            </a:extLst>
          </xdr:cNvPr>
          <xdr:cNvSpPr/>
        </xdr:nvSpPr>
        <xdr:spPr>
          <a:xfrm>
            <a:off x="4617720" y="13578840"/>
            <a:ext cx="2537460" cy="1143000"/>
          </a:xfrm>
          <a:prstGeom prst="rect">
            <a:avLst/>
          </a:prstGeom>
          <a:noFill/>
          <a:ln w="5715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cs-CZ" sz="4800" b="1">
                <a:solidFill>
                  <a:srgbClr val="FF0000"/>
                </a:solidFill>
              </a:rPr>
              <a:t>4.</a:t>
            </a:r>
          </a:p>
        </xdr:txBody>
      </xdr:sp>
      <xdr:sp macro="" textlink="">
        <xdr:nvSpPr>
          <xdr:cNvPr id="7" name="Obdélník 6">
            <a:extLst>
              <a:ext uri="{FF2B5EF4-FFF2-40B4-BE49-F238E27FC236}">
                <a16:creationId xmlns:a16="http://schemas.microsoft.com/office/drawing/2014/main" id="{598118EE-AD93-A47F-3110-8999ABD82C58}"/>
              </a:ext>
            </a:extLst>
          </xdr:cNvPr>
          <xdr:cNvSpPr/>
        </xdr:nvSpPr>
        <xdr:spPr>
          <a:xfrm>
            <a:off x="441960" y="14066520"/>
            <a:ext cx="3863340" cy="693420"/>
          </a:xfrm>
          <a:prstGeom prst="rect">
            <a:avLst/>
          </a:prstGeom>
          <a:noFill/>
          <a:ln w="57150"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cs-CZ" sz="4800" b="1">
                <a:solidFill>
                  <a:srgbClr val="0070C0"/>
                </a:solidFill>
              </a:rPr>
              <a:t>A</a:t>
            </a:r>
          </a:p>
        </xdr:txBody>
      </xdr:sp>
      <xdr:sp macro="" textlink="">
        <xdr:nvSpPr>
          <xdr:cNvPr id="8" name="Obdélník 7">
            <a:extLst>
              <a:ext uri="{FF2B5EF4-FFF2-40B4-BE49-F238E27FC236}">
                <a16:creationId xmlns:a16="http://schemas.microsoft.com/office/drawing/2014/main" id="{F75DAC3E-983F-5CA5-B0CE-EADC6DE1D25A}"/>
              </a:ext>
            </a:extLst>
          </xdr:cNvPr>
          <xdr:cNvSpPr/>
        </xdr:nvSpPr>
        <xdr:spPr>
          <a:xfrm>
            <a:off x="2468880" y="12245340"/>
            <a:ext cx="1828800" cy="601980"/>
          </a:xfrm>
          <a:prstGeom prst="rect">
            <a:avLst/>
          </a:prstGeom>
          <a:noFill/>
          <a:ln w="57150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cs-CZ" sz="3600" b="1">
                <a:solidFill>
                  <a:srgbClr val="FF0000"/>
                </a:solidFill>
              </a:rPr>
              <a:t>2.</a:t>
            </a:r>
          </a:p>
        </xdr:txBody>
      </xdr:sp>
    </xdr:grpSp>
    <xdr:clientData/>
  </xdr:twoCellAnchor>
  <xdr:twoCellAnchor editAs="oneCell">
    <xdr:from>
      <xdr:col>1</xdr:col>
      <xdr:colOff>312420</xdr:colOff>
      <xdr:row>53</xdr:row>
      <xdr:rowOff>144780</xdr:rowOff>
    </xdr:from>
    <xdr:to>
      <xdr:col>3</xdr:col>
      <xdr:colOff>2506980</xdr:colOff>
      <xdr:row>67</xdr:row>
      <xdr:rowOff>57905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DFC0D069-3131-4F2F-9310-D17CA82A8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9140" y="15476220"/>
          <a:ext cx="6096000" cy="268680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</xdr:colOff>
      <xdr:row>4</xdr:row>
      <xdr:rowOff>22860</xdr:rowOff>
    </xdr:from>
    <xdr:to>
      <xdr:col>3</xdr:col>
      <xdr:colOff>2042160</xdr:colOff>
      <xdr:row>11</xdr:row>
      <xdr:rowOff>173618</xdr:rowOff>
    </xdr:to>
    <xdr:pic>
      <xdr:nvPicPr>
        <xdr:cNvPr id="2" name="Obrázek 1" descr="logoTornadoPNG.png">
          <a:extLst>
            <a:ext uri="{FF2B5EF4-FFF2-40B4-BE49-F238E27FC236}">
              <a16:creationId xmlns:a16="http://schemas.microsoft.com/office/drawing/2014/main" id="{F7A15F30-3248-4E7B-BC98-563FF88B9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13020" y="1074420"/>
          <a:ext cx="1790700" cy="1545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7E94B-E1D0-4957-B32A-0DB94A5EEE72}">
  <dimension ref="A1:FJ37"/>
  <sheetViews>
    <sheetView workbookViewId="0">
      <selection activeCell="B1" sqref="B1"/>
    </sheetView>
  </sheetViews>
  <sheetFormatPr defaultRowHeight="14.4" x14ac:dyDescent="0.3"/>
  <cols>
    <col min="1" max="2" width="17.5546875" bestFit="1" customWidth="1"/>
    <col min="3" max="3" width="5.77734375" customWidth="1"/>
    <col min="6" max="6" width="9.21875" customWidth="1"/>
    <col min="7" max="7" width="10.88671875" customWidth="1"/>
    <col min="8" max="8" width="10.33203125" customWidth="1"/>
    <col min="9" max="9" width="26.5546875" customWidth="1"/>
    <col min="10" max="10" width="10.44140625" customWidth="1"/>
    <col min="13" max="19" width="10.88671875" customWidth="1"/>
    <col min="20" max="21" width="11.33203125" customWidth="1"/>
    <col min="22" max="22" width="12.44140625" customWidth="1"/>
    <col min="23" max="23" width="10.44140625" customWidth="1"/>
    <col min="24" max="25" width="10" bestFit="1" customWidth="1"/>
    <col min="27" max="28" width="17.6640625" customWidth="1"/>
    <col min="29" max="30" width="13" customWidth="1"/>
    <col min="31" max="36" width="20.5546875" customWidth="1"/>
    <col min="37" max="38" width="28.109375" customWidth="1"/>
    <col min="39" max="39" width="36.5546875" customWidth="1"/>
    <col min="40" max="164" width="13" customWidth="1"/>
    <col min="165" max="165" width="6.44140625" style="106" customWidth="1"/>
  </cols>
  <sheetData>
    <row r="1" spans="1:166" ht="13.2" customHeight="1" thickBot="1" x14ac:dyDescent="0.35">
      <c r="A1" t="s">
        <v>598</v>
      </c>
      <c r="B1" t="s">
        <v>599</v>
      </c>
      <c r="FI1"/>
    </row>
    <row r="2" spans="1:166" ht="21.6" thickBot="1" x14ac:dyDescent="0.45">
      <c r="A2" s="405" t="s">
        <v>645</v>
      </c>
      <c r="B2" s="406"/>
      <c r="D2" s="415" t="s">
        <v>72</v>
      </c>
      <c r="E2" s="415"/>
      <c r="F2" s="415"/>
      <c r="G2" s="415"/>
      <c r="H2" s="415"/>
      <c r="I2" s="416" t="str">
        <f>HYPERLINK("#tab_souhrn_info_o_klubu","OZNAČENÍ SEZNAMU")</f>
        <v>OZNAČENÍ SEZNAMU</v>
      </c>
      <c r="J2" s="416"/>
      <c r="N2" s="417" t="s">
        <v>350</v>
      </c>
      <c r="O2" s="417"/>
      <c r="P2" s="417"/>
      <c r="Q2" s="417"/>
      <c r="R2" s="417"/>
      <c r="S2" s="417"/>
      <c r="T2" s="417"/>
      <c r="U2" s="417"/>
      <c r="V2" s="417"/>
      <c r="W2" s="417"/>
      <c r="FI2"/>
    </row>
    <row r="3" spans="1:166" ht="29.4" thickBot="1" x14ac:dyDescent="0.35">
      <c r="A3" s="407"/>
      <c r="B3" s="408"/>
      <c r="D3" s="418" t="s">
        <v>338</v>
      </c>
      <c r="E3" s="419"/>
      <c r="F3" s="419"/>
      <c r="G3" s="420"/>
      <c r="H3" s="116" t="s">
        <v>339</v>
      </c>
      <c r="I3" s="418" t="s">
        <v>340</v>
      </c>
      <c r="J3" s="420"/>
      <c r="N3" s="421" t="s">
        <v>351</v>
      </c>
      <c r="O3" s="422"/>
      <c r="P3" s="117" t="s">
        <v>80</v>
      </c>
      <c r="Q3" s="118" t="s">
        <v>81</v>
      </c>
      <c r="R3" s="117" t="s">
        <v>82</v>
      </c>
      <c r="S3" s="117" t="s">
        <v>83</v>
      </c>
      <c r="T3" s="117" t="s">
        <v>84</v>
      </c>
      <c r="U3" s="117" t="s">
        <v>85</v>
      </c>
      <c r="V3" s="117" t="s">
        <v>86</v>
      </c>
      <c r="W3" s="119" t="s">
        <v>87</v>
      </c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20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EJ3" s="121" t="s">
        <v>388</v>
      </c>
      <c r="EK3" s="122" t="s">
        <v>390</v>
      </c>
      <c r="EL3" s="122" t="s">
        <v>392</v>
      </c>
      <c r="EM3" s="122" t="s">
        <v>394</v>
      </c>
      <c r="EN3" s="122" t="s">
        <v>396</v>
      </c>
      <c r="EO3" s="122" t="s">
        <v>398</v>
      </c>
      <c r="EP3" s="122" t="s">
        <v>400</v>
      </c>
      <c r="EQ3" s="122" t="s">
        <v>402</v>
      </c>
      <c r="ER3" s="122" t="s">
        <v>404</v>
      </c>
      <c r="ES3" s="122" t="s">
        <v>406</v>
      </c>
      <c r="ET3" s="122" t="s">
        <v>408</v>
      </c>
      <c r="EU3" s="122" t="s">
        <v>410</v>
      </c>
      <c r="EV3" s="122" t="s">
        <v>412</v>
      </c>
      <c r="EW3" s="122" t="s">
        <v>414</v>
      </c>
      <c r="EX3" s="122" t="s">
        <v>416</v>
      </c>
      <c r="EY3" s="122" t="s">
        <v>418</v>
      </c>
      <c r="EZ3" s="122" t="s">
        <v>420</v>
      </c>
      <c r="FA3" s="122" t="s">
        <v>422</v>
      </c>
      <c r="FB3" s="122" t="s">
        <v>424</v>
      </c>
      <c r="FC3" s="122" t="s">
        <v>426</v>
      </c>
      <c r="FD3" s="122" t="s">
        <v>428</v>
      </c>
      <c r="FE3" s="122" t="s">
        <v>430</v>
      </c>
      <c r="FF3" s="122" t="s">
        <v>432</v>
      </c>
      <c r="FG3" s="122" t="s">
        <v>434</v>
      </c>
      <c r="FH3" s="123" t="s">
        <v>436</v>
      </c>
    </row>
    <row r="4" spans="1:166" ht="49.2" customHeight="1" thickBot="1" x14ac:dyDescent="0.35">
      <c r="D4" s="121" t="s">
        <v>127</v>
      </c>
      <c r="E4" s="122" t="s">
        <v>341</v>
      </c>
      <c r="F4" s="122" t="s">
        <v>342</v>
      </c>
      <c r="G4" s="123" t="s">
        <v>343</v>
      </c>
      <c r="H4" s="122" t="s">
        <v>206</v>
      </c>
      <c r="I4" s="121" t="s">
        <v>344</v>
      </c>
      <c r="J4" s="123" t="s">
        <v>345</v>
      </c>
      <c r="K4" s="1" t="s">
        <v>349</v>
      </c>
      <c r="L4" s="1" t="s">
        <v>348</v>
      </c>
      <c r="N4" s="424" t="s">
        <v>352</v>
      </c>
      <c r="O4" s="425"/>
      <c r="P4" s="121" t="str">
        <f>IF(inp_trener1="","",inp_trener1)</f>
        <v/>
      </c>
      <c r="Q4" s="122" t="str">
        <f>IF(inp_trener2="","",inp_trener2)</f>
        <v/>
      </c>
      <c r="R4" s="122" t="str">
        <f>IF(inp_trener3="","",inp_trener3)</f>
        <v/>
      </c>
      <c r="S4" s="122" t="str">
        <f>IF(inp_trener4="","",inp_trener4)</f>
        <v/>
      </c>
      <c r="T4" s="122" t="str">
        <f>IF(inp_trener5="","",inp_trener5)</f>
        <v/>
      </c>
      <c r="U4" s="122" t="str">
        <f>IF(inp_trener6="","",inp_trener6)</f>
        <v/>
      </c>
      <c r="V4" s="122" t="str">
        <f>IF(inp_trener7="","",inp_trener7)</f>
        <v/>
      </c>
      <c r="W4" s="123" t="str">
        <f>IF(inp_trener8="","",inp_trener8)</f>
        <v/>
      </c>
      <c r="EJ4" s="264" t="s">
        <v>389</v>
      </c>
      <c r="EK4" s="1" t="s">
        <v>391</v>
      </c>
      <c r="EL4" s="1" t="s">
        <v>393</v>
      </c>
      <c r="EM4" s="1" t="s">
        <v>395</v>
      </c>
      <c r="EN4" s="1" t="s">
        <v>397</v>
      </c>
      <c r="EO4" s="1" t="s">
        <v>399</v>
      </c>
      <c r="EP4" s="1" t="s">
        <v>401</v>
      </c>
      <c r="EQ4" s="1" t="s">
        <v>403</v>
      </c>
      <c r="ER4" s="1" t="s">
        <v>405</v>
      </c>
      <c r="ES4" s="1" t="s">
        <v>407</v>
      </c>
      <c r="ET4" s="1" t="s">
        <v>409</v>
      </c>
      <c r="EU4" s="1" t="s">
        <v>411</v>
      </c>
      <c r="EV4" s="1" t="s">
        <v>413</v>
      </c>
      <c r="EW4" s="1" t="s">
        <v>415</v>
      </c>
      <c r="EX4" s="1" t="s">
        <v>417</v>
      </c>
      <c r="EY4" s="1" t="s">
        <v>419</v>
      </c>
      <c r="EZ4" s="1" t="s">
        <v>421</v>
      </c>
      <c r="FA4" s="1" t="s">
        <v>423</v>
      </c>
      <c r="FB4" s="1" t="s">
        <v>425</v>
      </c>
      <c r="FC4" s="1" t="s">
        <v>427</v>
      </c>
      <c r="FD4" s="1" t="s">
        <v>429</v>
      </c>
      <c r="FE4" s="1" t="s">
        <v>431</v>
      </c>
      <c r="FF4" s="1" t="s">
        <v>433</v>
      </c>
      <c r="FG4" s="1" t="s">
        <v>435</v>
      </c>
      <c r="FH4" s="265" t="s">
        <v>437</v>
      </c>
      <c r="FI4"/>
    </row>
    <row r="5" spans="1:166" ht="15" thickBot="1" x14ac:dyDescent="0.35">
      <c r="A5" s="413" t="s">
        <v>574</v>
      </c>
      <c r="B5" s="414"/>
      <c r="D5" s="401">
        <f>inp_nazev_klubu</f>
        <v>0</v>
      </c>
      <c r="E5" s="402">
        <f>inp_kontaktni_osoba</f>
        <v>0</v>
      </c>
      <c r="F5" s="404">
        <f>inp_telefon</f>
        <v>0</v>
      </c>
      <c r="G5" s="403">
        <f>inp_email</f>
        <v>0</v>
      </c>
      <c r="H5" s="125">
        <f ca="1">calc_celkem_mazoretek</f>
        <v>-1</v>
      </c>
      <c r="I5" s="127">
        <f>COUNTIF(inp_tab_seznam_treneru,"&lt;&gt;")</f>
        <v>0</v>
      </c>
      <c r="J5" s="126">
        <f>COUNTIF(P5:W5,"&gt;=1")</f>
        <v>0</v>
      </c>
      <c r="K5" s="128">
        <f>inp_celkem_formaci</f>
        <v>0</v>
      </c>
      <c r="L5" s="128">
        <f ca="1">SUM(O12:O36)</f>
        <v>0</v>
      </c>
      <c r="N5" s="426" t="s">
        <v>348</v>
      </c>
      <c r="O5" s="427"/>
      <c r="P5" s="127" t="str">
        <f>IF(P4="","",COUNTIF($EJ$12:$FH$36,P4))</f>
        <v/>
      </c>
      <c r="Q5" s="125" t="str">
        <f t="shared" ref="Q5:W5" si="0">IF(Q4="","",COUNTIF($EJ$12:$FH$36,Q4))</f>
        <v/>
      </c>
      <c r="R5" s="125" t="str">
        <f t="shared" si="0"/>
        <v/>
      </c>
      <c r="S5" s="125" t="str">
        <f t="shared" si="0"/>
        <v/>
      </c>
      <c r="T5" s="125" t="str">
        <f t="shared" si="0"/>
        <v/>
      </c>
      <c r="U5" s="125" t="str">
        <f t="shared" si="0"/>
        <v/>
      </c>
      <c r="V5" s="125" t="str">
        <f t="shared" si="0"/>
        <v/>
      </c>
      <c r="W5" s="126" t="str">
        <f t="shared" si="0"/>
        <v/>
      </c>
      <c r="EJ5" s="266"/>
      <c r="FH5" s="267"/>
      <c r="FI5"/>
    </row>
    <row r="6" spans="1:166" ht="15" thickBot="1" x14ac:dyDescent="0.35">
      <c r="A6" s="411" t="s">
        <v>578</v>
      </c>
      <c r="B6" s="412"/>
      <c r="H6" s="253" t="str">
        <f ca="1">IF(H5&lt;1,"jmenný seznam!","")</f>
        <v>jmenný seznam!</v>
      </c>
      <c r="L6" s="2"/>
      <c r="M6" s="131"/>
      <c r="V6" s="132"/>
      <c r="W6" s="132"/>
      <c r="X6" s="132"/>
      <c r="Y6" s="132"/>
      <c r="EJ6" s="266"/>
      <c r="FH6" s="267"/>
      <c r="FI6"/>
    </row>
    <row r="7" spans="1:166" ht="34.200000000000003" thickBot="1" x14ac:dyDescent="0.7">
      <c r="A7" s="409" t="str">
        <f ca="1">IF(COUNTIF(data!G49:G73,par_ok)&lt;&gt;25,"CHYBA - v názvech nebo číslování  listů","ok")</f>
        <v>ok</v>
      </c>
      <c r="B7" s="410"/>
      <c r="D7" s="428" t="s">
        <v>354</v>
      </c>
      <c r="E7" s="428"/>
      <c r="F7" s="428"/>
      <c r="G7" s="133">
        <f>inp_celkem_formaci</f>
        <v>0</v>
      </c>
      <c r="H7" s="429" t="str">
        <f ca="1">IF(25-COUNTBLANK($E$12:$E$36)&lt;&gt;$G$7,msg_err_souhrn_v_poctu,IF(OR(COUNTIF($A$12:$A$36,par_list_intro)&gt;0,COUNTIF($A$12:$A$36,par_list_chyba)&gt;0),msg_err_souhrn_v_prihlasce,IF(COUNTIF($A$12:$A$36,par_prihlaska_chyba_interni)&gt;0,msg_err_souhrn_interni_zde,IF(A9&gt;0,msg_err_souhrn_interni_vek_vs_vykon,msg_souhrn_kontroly_ok))))</f>
        <v>CHYBA - v počtu přihlášek</v>
      </c>
      <c r="I7" s="429"/>
      <c r="J7" s="429"/>
      <c r="L7" s="2"/>
      <c r="M7" s="131"/>
      <c r="N7" s="430" t="s">
        <v>353</v>
      </c>
      <c r="O7" s="431"/>
      <c r="P7" s="431"/>
      <c r="Q7" s="431"/>
      <c r="R7" s="431"/>
      <c r="S7" s="134">
        <v>1</v>
      </c>
      <c r="AN7" s="135" t="s">
        <v>516</v>
      </c>
      <c r="AO7" s="136" t="s">
        <v>517</v>
      </c>
      <c r="AP7" s="136" t="s">
        <v>518</v>
      </c>
      <c r="AQ7" s="137" t="s">
        <v>519</v>
      </c>
      <c r="EJ7" s="266"/>
      <c r="FH7" s="267"/>
      <c r="FI7"/>
    </row>
    <row r="8" spans="1:166" ht="15" thickBot="1" x14ac:dyDescent="0.35">
      <c r="A8" s="405" t="s">
        <v>595</v>
      </c>
      <c r="B8" s="406"/>
      <c r="L8" s="2"/>
      <c r="M8" s="131"/>
      <c r="AN8" s="129" t="str">
        <f>REPLACE(ADDRESS(1,COLUMN('Přihláška č. 1'!C16),4),2,1,"")</f>
        <v>C</v>
      </c>
      <c r="AO8" s="130" t="str">
        <f>REPLACE(ADDRESS(1,COLUMN('Přihláška č. 1'!D16),4),2,1,"")</f>
        <v>D</v>
      </c>
      <c r="AP8" s="130" t="str">
        <f>REPLACE(ADDRESS(1,COLUMN('Přihláška č. 1'!E16),4),2,1,"")</f>
        <v>E</v>
      </c>
      <c r="AQ8" s="138" t="str">
        <f>REPLACE(ADDRESS(1,COLUMN('Přihláška č. 1'!F16),4),2,1,"")</f>
        <v>F</v>
      </c>
      <c r="AR8" s="205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0"/>
      <c r="BG8" s="140"/>
      <c r="BH8" s="140"/>
      <c r="BI8" s="140"/>
      <c r="BJ8" s="140"/>
      <c r="BK8" s="140"/>
      <c r="BL8" s="140"/>
      <c r="BM8" s="140"/>
      <c r="BN8" s="140"/>
      <c r="BO8" s="140"/>
      <c r="BP8" s="140"/>
      <c r="BQ8" s="140"/>
      <c r="BR8" s="140"/>
      <c r="BS8" s="140"/>
      <c r="BT8" s="140"/>
      <c r="BU8" s="140"/>
      <c r="BV8" s="140"/>
      <c r="BW8" s="140"/>
      <c r="BX8" s="140"/>
      <c r="BY8" s="140"/>
      <c r="BZ8" s="140"/>
      <c r="CA8" s="140"/>
      <c r="CB8" s="140"/>
      <c r="CC8" s="140"/>
      <c r="CD8" s="140"/>
      <c r="CE8" s="140"/>
      <c r="CF8" s="140"/>
      <c r="CG8" s="140"/>
      <c r="CH8" s="140"/>
      <c r="CI8" s="140"/>
      <c r="CJ8" s="140"/>
      <c r="CK8" s="140"/>
      <c r="CL8" s="140"/>
      <c r="CM8" s="140"/>
      <c r="CN8" s="140"/>
      <c r="CO8" s="140"/>
      <c r="CP8" s="140"/>
      <c r="CQ8" s="140"/>
      <c r="CR8" s="140"/>
      <c r="CS8" s="140"/>
      <c r="EJ8" s="205"/>
      <c r="EK8" s="140"/>
      <c r="EL8" s="140"/>
      <c r="EM8" s="140"/>
      <c r="EN8" s="140"/>
      <c r="EO8" s="140"/>
      <c r="EP8" s="140"/>
      <c r="EQ8" s="140"/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268"/>
      <c r="FI8"/>
    </row>
    <row r="9" spans="1:166" ht="21.6" thickBot="1" x14ac:dyDescent="0.45">
      <c r="A9" s="407">
        <f ca="1">COUNTIFS(U12:U36,"Little Kadetky",V12:V36,"A")</f>
        <v>0</v>
      </c>
      <c r="B9" s="408"/>
      <c r="D9" s="415" t="s">
        <v>355</v>
      </c>
      <c r="E9" s="415"/>
      <c r="F9" s="415"/>
      <c r="G9" s="415"/>
      <c r="H9" s="415"/>
      <c r="I9" s="416" t="str">
        <f>HYPERLINK("#tab_souhrn_prihlasek","OZNAČENÍ SEZNAMU")</f>
        <v>OZNAČENÍ SEZNAMU</v>
      </c>
      <c r="J9" s="416"/>
      <c r="L9" s="2"/>
      <c r="M9" s="131"/>
      <c r="AM9" t="s">
        <v>514</v>
      </c>
      <c r="AN9" s="5">
        <v>1</v>
      </c>
      <c r="AO9" s="5">
        <v>1</v>
      </c>
      <c r="AP9" s="5">
        <f>AN9+1</f>
        <v>2</v>
      </c>
      <c r="AQ9" s="5">
        <f t="shared" ref="AQ9:CK10" si="1">AO9+1</f>
        <v>2</v>
      </c>
      <c r="AR9" s="5">
        <f t="shared" si="1"/>
        <v>3</v>
      </c>
      <c r="AS9" s="5">
        <f t="shared" si="1"/>
        <v>3</v>
      </c>
      <c r="AT9" s="5">
        <f t="shared" si="1"/>
        <v>4</v>
      </c>
      <c r="AU9" s="5">
        <f t="shared" si="1"/>
        <v>4</v>
      </c>
      <c r="AV9" s="5">
        <f t="shared" si="1"/>
        <v>5</v>
      </c>
      <c r="AW9" s="5">
        <f t="shared" si="1"/>
        <v>5</v>
      </c>
      <c r="AX9" s="5">
        <f t="shared" si="1"/>
        <v>6</v>
      </c>
      <c r="AY9" s="5">
        <f t="shared" si="1"/>
        <v>6</v>
      </c>
      <c r="AZ9" s="5">
        <f t="shared" si="1"/>
        <v>7</v>
      </c>
      <c r="BA9" s="5">
        <f t="shared" si="1"/>
        <v>7</v>
      </c>
      <c r="BB9" s="5">
        <f t="shared" si="1"/>
        <v>8</v>
      </c>
      <c r="BC9" s="5">
        <f t="shared" si="1"/>
        <v>8</v>
      </c>
      <c r="BD9" s="5">
        <f t="shared" si="1"/>
        <v>9</v>
      </c>
      <c r="BE9" s="5">
        <f t="shared" si="1"/>
        <v>9</v>
      </c>
      <c r="BF9" s="5">
        <f t="shared" si="1"/>
        <v>10</v>
      </c>
      <c r="BG9" s="5">
        <f t="shared" si="1"/>
        <v>10</v>
      </c>
      <c r="BH9" s="5">
        <f t="shared" si="1"/>
        <v>11</v>
      </c>
      <c r="BI9" s="5">
        <f t="shared" si="1"/>
        <v>11</v>
      </c>
      <c r="BJ9" s="5">
        <f t="shared" si="1"/>
        <v>12</v>
      </c>
      <c r="BK9" s="5">
        <f t="shared" si="1"/>
        <v>12</v>
      </c>
      <c r="BL9" s="5">
        <f t="shared" si="1"/>
        <v>13</v>
      </c>
      <c r="BM9" s="5">
        <f t="shared" si="1"/>
        <v>13</v>
      </c>
      <c r="BN9" s="5">
        <f t="shared" si="1"/>
        <v>14</v>
      </c>
      <c r="BO9" s="5">
        <f t="shared" si="1"/>
        <v>14</v>
      </c>
      <c r="BP9" s="5">
        <f t="shared" si="1"/>
        <v>15</v>
      </c>
      <c r="BQ9" s="5">
        <f t="shared" si="1"/>
        <v>15</v>
      </c>
      <c r="BR9" s="5">
        <f t="shared" si="1"/>
        <v>16</v>
      </c>
      <c r="BS9" s="5">
        <f t="shared" si="1"/>
        <v>16</v>
      </c>
      <c r="BT9" s="5">
        <f t="shared" si="1"/>
        <v>17</v>
      </c>
      <c r="BU9" s="5">
        <f t="shared" si="1"/>
        <v>17</v>
      </c>
      <c r="BV9" s="5">
        <f t="shared" si="1"/>
        <v>18</v>
      </c>
      <c r="BW9" s="5">
        <f t="shared" si="1"/>
        <v>18</v>
      </c>
      <c r="BX9" s="5">
        <f t="shared" si="1"/>
        <v>19</v>
      </c>
      <c r="BY9" s="5">
        <f t="shared" si="1"/>
        <v>19</v>
      </c>
      <c r="BZ9" s="5">
        <f t="shared" si="1"/>
        <v>20</v>
      </c>
      <c r="CA9" s="5">
        <f t="shared" si="1"/>
        <v>20</v>
      </c>
      <c r="CB9" s="5">
        <f t="shared" si="1"/>
        <v>21</v>
      </c>
      <c r="CC9" s="5">
        <f t="shared" si="1"/>
        <v>21</v>
      </c>
      <c r="CD9" s="5">
        <f t="shared" si="1"/>
        <v>22</v>
      </c>
      <c r="CE9" s="5">
        <f t="shared" si="1"/>
        <v>22</v>
      </c>
      <c r="CF9" s="5">
        <f t="shared" si="1"/>
        <v>23</v>
      </c>
      <c r="CG9" s="5">
        <f t="shared" si="1"/>
        <v>23</v>
      </c>
      <c r="CH9" s="5">
        <f t="shared" si="1"/>
        <v>24</v>
      </c>
      <c r="CI9" s="5">
        <f t="shared" si="1"/>
        <v>24</v>
      </c>
      <c r="CJ9" s="5">
        <f t="shared" si="1"/>
        <v>25</v>
      </c>
      <c r="CK9" s="5">
        <f t="shared" si="1"/>
        <v>25</v>
      </c>
      <c r="CL9" s="197">
        <v>1</v>
      </c>
      <c r="CM9" s="5">
        <v>2</v>
      </c>
      <c r="CN9" s="5">
        <v>3</v>
      </c>
      <c r="CO9" s="5">
        <v>4</v>
      </c>
      <c r="CP9" s="5">
        <v>5</v>
      </c>
      <c r="CQ9" s="5">
        <v>6</v>
      </c>
      <c r="CR9" s="5">
        <v>7</v>
      </c>
      <c r="CS9" s="5">
        <v>8</v>
      </c>
      <c r="CT9" s="139">
        <v>9</v>
      </c>
      <c r="CU9" s="139">
        <v>10</v>
      </c>
      <c r="CV9" s="139">
        <v>11</v>
      </c>
      <c r="CW9" s="139">
        <v>12</v>
      </c>
      <c r="CX9" s="139">
        <v>13</v>
      </c>
      <c r="CY9" s="139">
        <v>14</v>
      </c>
      <c r="CZ9" s="139">
        <v>15</v>
      </c>
      <c r="DA9" s="139">
        <v>16</v>
      </c>
      <c r="DB9" s="139">
        <v>17</v>
      </c>
      <c r="DC9" s="139">
        <v>18</v>
      </c>
      <c r="DD9" s="139">
        <v>19</v>
      </c>
      <c r="DE9" s="139">
        <v>20</v>
      </c>
      <c r="DF9" s="139">
        <v>21</v>
      </c>
      <c r="DG9" s="139">
        <v>22</v>
      </c>
      <c r="DH9" s="139">
        <v>23</v>
      </c>
      <c r="DI9" s="139">
        <v>24</v>
      </c>
      <c r="DJ9" s="7">
        <v>25</v>
      </c>
      <c r="DK9" s="6">
        <v>1</v>
      </c>
      <c r="DL9" s="139">
        <v>2</v>
      </c>
      <c r="DM9" s="139">
        <v>3</v>
      </c>
      <c r="DN9" s="139">
        <v>4</v>
      </c>
      <c r="DO9" s="139">
        <v>5</v>
      </c>
      <c r="DP9" s="139">
        <v>6</v>
      </c>
      <c r="DQ9" s="139">
        <v>7</v>
      </c>
      <c r="DR9" s="139">
        <v>8</v>
      </c>
      <c r="DS9" s="139">
        <v>9</v>
      </c>
      <c r="DT9" s="139">
        <v>10</v>
      </c>
      <c r="DU9" s="139">
        <v>11</v>
      </c>
      <c r="DV9" s="139">
        <v>12</v>
      </c>
      <c r="DW9" s="139">
        <v>13</v>
      </c>
      <c r="DX9" s="139">
        <v>14</v>
      </c>
      <c r="DY9" s="139">
        <v>15</v>
      </c>
      <c r="DZ9" s="139">
        <v>16</v>
      </c>
      <c r="EA9" s="139">
        <v>17</v>
      </c>
      <c r="EB9" s="139">
        <v>18</v>
      </c>
      <c r="EC9" s="139">
        <v>19</v>
      </c>
      <c r="ED9" s="139">
        <v>20</v>
      </c>
      <c r="EE9" s="139">
        <v>21</v>
      </c>
      <c r="EF9" s="139">
        <v>22</v>
      </c>
      <c r="EG9" s="139">
        <v>23</v>
      </c>
      <c r="EH9" s="139">
        <v>24</v>
      </c>
      <c r="EI9" s="7">
        <v>25</v>
      </c>
      <c r="EJ9" s="6">
        <v>1</v>
      </c>
      <c r="EK9" s="139">
        <v>2</v>
      </c>
      <c r="EL9" s="139">
        <v>3</v>
      </c>
      <c r="EM9" s="139">
        <v>4</v>
      </c>
      <c r="EN9" s="139">
        <v>5</v>
      </c>
      <c r="EO9" s="139">
        <v>6</v>
      </c>
      <c r="EP9" s="139">
        <v>7</v>
      </c>
      <c r="EQ9" s="139">
        <v>8</v>
      </c>
      <c r="ER9" s="139">
        <v>9</v>
      </c>
      <c r="ES9" s="139">
        <v>10</v>
      </c>
      <c r="ET9" s="139">
        <v>11</v>
      </c>
      <c r="EU9" s="139">
        <v>12</v>
      </c>
      <c r="EV9" s="139">
        <v>13</v>
      </c>
      <c r="EW9" s="139">
        <v>14</v>
      </c>
      <c r="EX9" s="139">
        <v>15</v>
      </c>
      <c r="EY9" s="139">
        <v>16</v>
      </c>
      <c r="EZ9" s="139">
        <v>17</v>
      </c>
      <c r="FA9" s="139">
        <v>18</v>
      </c>
      <c r="FB9" s="139">
        <v>19</v>
      </c>
      <c r="FC9" s="139">
        <v>20</v>
      </c>
      <c r="FD9" s="139">
        <v>21</v>
      </c>
      <c r="FE9" s="139">
        <v>22</v>
      </c>
      <c r="FF9" s="139">
        <v>23</v>
      </c>
      <c r="FG9" s="139">
        <v>24</v>
      </c>
      <c r="FH9" s="7">
        <v>25</v>
      </c>
      <c r="FI9"/>
    </row>
    <row r="10" spans="1:166" ht="16.2" thickBot="1" x14ac:dyDescent="0.35">
      <c r="D10" s="423" t="s">
        <v>356</v>
      </c>
      <c r="E10" s="423"/>
      <c r="F10" s="423"/>
      <c r="G10" s="423"/>
      <c r="H10" s="423"/>
      <c r="I10" s="423"/>
      <c r="L10" s="2"/>
      <c r="AE10" s="140"/>
      <c r="AF10" s="140"/>
      <c r="AG10" s="140"/>
      <c r="AH10" s="141"/>
      <c r="AI10" s="141"/>
      <c r="AK10" s="141"/>
      <c r="AL10" s="141"/>
      <c r="AM10" s="142" t="s">
        <v>515</v>
      </c>
      <c r="AN10" s="143">
        <f>ROW('Přihláška č. 1'!C16)</f>
        <v>16</v>
      </c>
      <c r="AO10" s="125">
        <f>AN10</f>
        <v>16</v>
      </c>
      <c r="AP10" s="125">
        <f>AN10+1</f>
        <v>17</v>
      </c>
      <c r="AQ10" s="125">
        <f t="shared" si="1"/>
        <v>17</v>
      </c>
      <c r="AR10" s="125">
        <f t="shared" si="1"/>
        <v>18</v>
      </c>
      <c r="AS10" s="125">
        <f t="shared" si="1"/>
        <v>18</v>
      </c>
      <c r="AT10" s="125">
        <f t="shared" si="1"/>
        <v>19</v>
      </c>
      <c r="AU10" s="125">
        <f t="shared" si="1"/>
        <v>19</v>
      </c>
      <c r="AV10" s="125">
        <f t="shared" si="1"/>
        <v>20</v>
      </c>
      <c r="AW10" s="125">
        <f t="shared" si="1"/>
        <v>20</v>
      </c>
      <c r="AX10" s="125">
        <f t="shared" si="1"/>
        <v>21</v>
      </c>
      <c r="AY10" s="125">
        <f t="shared" si="1"/>
        <v>21</v>
      </c>
      <c r="AZ10" s="125">
        <f t="shared" si="1"/>
        <v>22</v>
      </c>
      <c r="BA10" s="125">
        <f t="shared" si="1"/>
        <v>22</v>
      </c>
      <c r="BB10" s="125">
        <f t="shared" si="1"/>
        <v>23</v>
      </c>
      <c r="BC10" s="125">
        <f t="shared" si="1"/>
        <v>23</v>
      </c>
      <c r="BD10" s="125">
        <f t="shared" si="1"/>
        <v>24</v>
      </c>
      <c r="BE10" s="125">
        <f t="shared" si="1"/>
        <v>24</v>
      </c>
      <c r="BF10" s="125">
        <f t="shared" si="1"/>
        <v>25</v>
      </c>
      <c r="BG10" s="125">
        <f t="shared" si="1"/>
        <v>25</v>
      </c>
      <c r="BH10" s="125">
        <f t="shared" si="1"/>
        <v>26</v>
      </c>
      <c r="BI10" s="125">
        <f t="shared" si="1"/>
        <v>26</v>
      </c>
      <c r="BJ10" s="125">
        <f t="shared" si="1"/>
        <v>27</v>
      </c>
      <c r="BK10" s="125">
        <f t="shared" si="1"/>
        <v>27</v>
      </c>
      <c r="BL10" s="125">
        <f t="shared" si="1"/>
        <v>28</v>
      </c>
      <c r="BM10" s="125">
        <f t="shared" si="1"/>
        <v>28</v>
      </c>
      <c r="BN10" s="125">
        <f t="shared" si="1"/>
        <v>29</v>
      </c>
      <c r="BO10" s="125">
        <f t="shared" si="1"/>
        <v>29</v>
      </c>
      <c r="BP10" s="125">
        <f t="shared" si="1"/>
        <v>30</v>
      </c>
      <c r="BQ10" s="125">
        <f t="shared" si="1"/>
        <v>30</v>
      </c>
      <c r="BR10" s="125">
        <f t="shared" si="1"/>
        <v>31</v>
      </c>
      <c r="BS10" s="125">
        <f t="shared" si="1"/>
        <v>31</v>
      </c>
      <c r="BT10" s="125">
        <f t="shared" si="1"/>
        <v>32</v>
      </c>
      <c r="BU10" s="125">
        <f t="shared" si="1"/>
        <v>32</v>
      </c>
      <c r="BV10" s="125">
        <f t="shared" si="1"/>
        <v>33</v>
      </c>
      <c r="BW10" s="125">
        <f t="shared" si="1"/>
        <v>33</v>
      </c>
      <c r="BX10" s="125">
        <f t="shared" si="1"/>
        <v>34</v>
      </c>
      <c r="BY10" s="125">
        <f t="shared" si="1"/>
        <v>34</v>
      </c>
      <c r="BZ10" s="125">
        <f t="shared" si="1"/>
        <v>35</v>
      </c>
      <c r="CA10" s="125">
        <f t="shared" si="1"/>
        <v>35</v>
      </c>
      <c r="CB10" s="125">
        <f t="shared" si="1"/>
        <v>36</v>
      </c>
      <c r="CC10" s="125">
        <f t="shared" si="1"/>
        <v>36</v>
      </c>
      <c r="CD10" s="125">
        <f t="shared" si="1"/>
        <v>37</v>
      </c>
      <c r="CE10" s="125">
        <f t="shared" si="1"/>
        <v>37</v>
      </c>
      <c r="CF10" s="125">
        <f t="shared" si="1"/>
        <v>38</v>
      </c>
      <c r="CG10" s="125">
        <f t="shared" si="1"/>
        <v>38</v>
      </c>
      <c r="CH10" s="125">
        <f t="shared" si="1"/>
        <v>39</v>
      </c>
      <c r="CI10" s="125">
        <f t="shared" si="1"/>
        <v>39</v>
      </c>
      <c r="CJ10" s="125">
        <f t="shared" si="1"/>
        <v>40</v>
      </c>
      <c r="CK10" s="125">
        <f t="shared" si="1"/>
        <v>40</v>
      </c>
      <c r="CL10" s="127">
        <f>AN10</f>
        <v>16</v>
      </c>
      <c r="CM10" s="125">
        <f>CL10+1</f>
        <v>17</v>
      </c>
      <c r="CN10" s="125">
        <f t="shared" ref="CN10:DJ10" si="2">CM10+1</f>
        <v>18</v>
      </c>
      <c r="CO10" s="125">
        <f t="shared" si="2"/>
        <v>19</v>
      </c>
      <c r="CP10" s="125">
        <f t="shared" si="2"/>
        <v>20</v>
      </c>
      <c r="CQ10" s="125">
        <f t="shared" si="2"/>
        <v>21</v>
      </c>
      <c r="CR10" s="125">
        <f t="shared" si="2"/>
        <v>22</v>
      </c>
      <c r="CS10" s="125">
        <f t="shared" si="2"/>
        <v>23</v>
      </c>
      <c r="CT10" s="125">
        <f t="shared" si="2"/>
        <v>24</v>
      </c>
      <c r="CU10" s="125">
        <f t="shared" si="2"/>
        <v>25</v>
      </c>
      <c r="CV10" s="125">
        <f t="shared" si="2"/>
        <v>26</v>
      </c>
      <c r="CW10" s="125">
        <f t="shared" si="2"/>
        <v>27</v>
      </c>
      <c r="CX10" s="125">
        <f t="shared" si="2"/>
        <v>28</v>
      </c>
      <c r="CY10" s="125">
        <f t="shared" si="2"/>
        <v>29</v>
      </c>
      <c r="CZ10" s="125">
        <f t="shared" si="2"/>
        <v>30</v>
      </c>
      <c r="DA10" s="125">
        <f t="shared" si="2"/>
        <v>31</v>
      </c>
      <c r="DB10" s="125">
        <f t="shared" si="2"/>
        <v>32</v>
      </c>
      <c r="DC10" s="125">
        <f t="shared" si="2"/>
        <v>33</v>
      </c>
      <c r="DD10" s="125">
        <f t="shared" si="2"/>
        <v>34</v>
      </c>
      <c r="DE10" s="125">
        <f t="shared" si="2"/>
        <v>35</v>
      </c>
      <c r="DF10" s="125">
        <f t="shared" si="2"/>
        <v>36</v>
      </c>
      <c r="DG10" s="125">
        <f t="shared" si="2"/>
        <v>37</v>
      </c>
      <c r="DH10" s="125">
        <f t="shared" si="2"/>
        <v>38</v>
      </c>
      <c r="DI10" s="125">
        <f t="shared" si="2"/>
        <v>39</v>
      </c>
      <c r="DJ10" s="125">
        <f t="shared" si="2"/>
        <v>40</v>
      </c>
      <c r="DK10" s="127">
        <f>AN10</f>
        <v>16</v>
      </c>
      <c r="DL10" s="125">
        <f>DK10+1</f>
        <v>17</v>
      </c>
      <c r="DM10" s="125">
        <f t="shared" ref="DM10:EI10" si="3">DL10+1</f>
        <v>18</v>
      </c>
      <c r="DN10" s="125">
        <f t="shared" si="3"/>
        <v>19</v>
      </c>
      <c r="DO10" s="125">
        <f t="shared" si="3"/>
        <v>20</v>
      </c>
      <c r="DP10" s="125">
        <f t="shared" si="3"/>
        <v>21</v>
      </c>
      <c r="DQ10" s="125">
        <f t="shared" si="3"/>
        <v>22</v>
      </c>
      <c r="DR10" s="125">
        <f t="shared" si="3"/>
        <v>23</v>
      </c>
      <c r="DS10" s="125">
        <f t="shared" si="3"/>
        <v>24</v>
      </c>
      <c r="DT10" s="125">
        <f t="shared" si="3"/>
        <v>25</v>
      </c>
      <c r="DU10" s="125">
        <f t="shared" si="3"/>
        <v>26</v>
      </c>
      <c r="DV10" s="125">
        <f t="shared" si="3"/>
        <v>27</v>
      </c>
      <c r="DW10" s="125">
        <f t="shared" si="3"/>
        <v>28</v>
      </c>
      <c r="DX10" s="125">
        <f t="shared" si="3"/>
        <v>29</v>
      </c>
      <c r="DY10" s="125">
        <f t="shared" si="3"/>
        <v>30</v>
      </c>
      <c r="DZ10" s="125">
        <f t="shared" si="3"/>
        <v>31</v>
      </c>
      <c r="EA10" s="125">
        <f t="shared" si="3"/>
        <v>32</v>
      </c>
      <c r="EB10" s="125">
        <f t="shared" si="3"/>
        <v>33</v>
      </c>
      <c r="EC10" s="125">
        <f t="shared" si="3"/>
        <v>34</v>
      </c>
      <c r="ED10" s="125">
        <f t="shared" si="3"/>
        <v>35</v>
      </c>
      <c r="EE10" s="125">
        <f t="shared" si="3"/>
        <v>36</v>
      </c>
      <c r="EF10" s="125">
        <f t="shared" si="3"/>
        <v>37</v>
      </c>
      <c r="EG10" s="125">
        <f t="shared" si="3"/>
        <v>38</v>
      </c>
      <c r="EH10" s="125">
        <f t="shared" si="3"/>
        <v>39</v>
      </c>
      <c r="EI10" s="125">
        <f t="shared" si="3"/>
        <v>40</v>
      </c>
      <c r="EJ10" s="205"/>
      <c r="FI10"/>
    </row>
    <row r="11" spans="1:166" s="1" customFormat="1" ht="43.8" thickBot="1" x14ac:dyDescent="0.35">
      <c r="A11" s="124" t="s">
        <v>522</v>
      </c>
      <c r="B11" s="124" t="s">
        <v>521</v>
      </c>
      <c r="C11" s="144" t="s">
        <v>357</v>
      </c>
      <c r="D11" s="145" t="s">
        <v>358</v>
      </c>
      <c r="E11" s="146" t="s">
        <v>359</v>
      </c>
      <c r="F11" s="147" t="s">
        <v>360</v>
      </c>
      <c r="G11" s="148" t="s">
        <v>361</v>
      </c>
      <c r="H11" s="149" t="s">
        <v>160</v>
      </c>
      <c r="I11" s="150" t="s">
        <v>127</v>
      </c>
      <c r="J11" s="151" t="s">
        <v>362</v>
      </c>
      <c r="K11" s="148" t="s">
        <v>363</v>
      </c>
      <c r="L11" s="151" t="s">
        <v>364</v>
      </c>
      <c r="M11" s="151" t="s">
        <v>365</v>
      </c>
      <c r="N11" s="152" t="s">
        <v>366</v>
      </c>
      <c r="O11" s="153" t="s">
        <v>206</v>
      </c>
      <c r="P11" s="151" t="s">
        <v>344</v>
      </c>
      <c r="Q11" s="151" t="s">
        <v>345</v>
      </c>
      <c r="R11" s="151" t="s">
        <v>367</v>
      </c>
      <c r="S11" s="81" t="s">
        <v>368</v>
      </c>
      <c r="T11" s="153" t="s">
        <v>369</v>
      </c>
      <c r="U11" s="151" t="s">
        <v>370</v>
      </c>
      <c r="V11" s="151" t="s">
        <v>371</v>
      </c>
      <c r="W11" s="151" t="s">
        <v>372</v>
      </c>
      <c r="X11" s="81" t="s">
        <v>207</v>
      </c>
      <c r="Y11" s="154" t="s">
        <v>373</v>
      </c>
      <c r="Z11" s="155" t="s">
        <v>374</v>
      </c>
      <c r="AA11" s="153" t="s">
        <v>375</v>
      </c>
      <c r="AB11" s="151" t="s">
        <v>376</v>
      </c>
      <c r="AC11" s="151" t="s">
        <v>377</v>
      </c>
      <c r="AD11" s="81" t="s">
        <v>378</v>
      </c>
      <c r="AE11" s="153" t="s">
        <v>379</v>
      </c>
      <c r="AF11" s="151" t="s">
        <v>380</v>
      </c>
      <c r="AG11" s="151" t="s">
        <v>381</v>
      </c>
      <c r="AH11" s="151" t="s">
        <v>382</v>
      </c>
      <c r="AI11" s="151" t="s">
        <v>383</v>
      </c>
      <c r="AJ11" s="152" t="s">
        <v>384</v>
      </c>
      <c r="AK11" s="151" t="s">
        <v>385</v>
      </c>
      <c r="AL11" s="151" t="s">
        <v>386</v>
      </c>
      <c r="AM11" s="151" t="s">
        <v>387</v>
      </c>
      <c r="AN11" s="221" t="s">
        <v>388</v>
      </c>
      <c r="AO11" s="222" t="s">
        <v>389</v>
      </c>
      <c r="AP11" s="222" t="s">
        <v>390</v>
      </c>
      <c r="AQ11" s="222" t="s">
        <v>391</v>
      </c>
      <c r="AR11" s="222" t="s">
        <v>392</v>
      </c>
      <c r="AS11" s="222" t="s">
        <v>393</v>
      </c>
      <c r="AT11" s="222" t="s">
        <v>394</v>
      </c>
      <c r="AU11" s="222" t="s">
        <v>395</v>
      </c>
      <c r="AV11" s="222" t="s">
        <v>396</v>
      </c>
      <c r="AW11" s="222" t="s">
        <v>397</v>
      </c>
      <c r="AX11" s="222" t="s">
        <v>398</v>
      </c>
      <c r="AY11" s="222" t="s">
        <v>399</v>
      </c>
      <c r="AZ11" s="222" t="s">
        <v>400</v>
      </c>
      <c r="BA11" s="222" t="s">
        <v>401</v>
      </c>
      <c r="BB11" s="222" t="s">
        <v>402</v>
      </c>
      <c r="BC11" s="222" t="s">
        <v>403</v>
      </c>
      <c r="BD11" s="222" t="s">
        <v>404</v>
      </c>
      <c r="BE11" s="222" t="s">
        <v>405</v>
      </c>
      <c r="BF11" s="222" t="s">
        <v>406</v>
      </c>
      <c r="BG11" s="222" t="s">
        <v>407</v>
      </c>
      <c r="BH11" s="222" t="s">
        <v>408</v>
      </c>
      <c r="BI11" s="222" t="s">
        <v>409</v>
      </c>
      <c r="BJ11" s="222" t="s">
        <v>410</v>
      </c>
      <c r="BK11" s="222" t="s">
        <v>411</v>
      </c>
      <c r="BL11" s="222" t="s">
        <v>412</v>
      </c>
      <c r="BM11" s="222" t="s">
        <v>413</v>
      </c>
      <c r="BN11" s="222" t="s">
        <v>414</v>
      </c>
      <c r="BO11" s="222" t="s">
        <v>415</v>
      </c>
      <c r="BP11" s="222" t="s">
        <v>416</v>
      </c>
      <c r="BQ11" s="222" t="s">
        <v>417</v>
      </c>
      <c r="BR11" s="222" t="s">
        <v>418</v>
      </c>
      <c r="BS11" s="222" t="s">
        <v>419</v>
      </c>
      <c r="BT11" s="222" t="s">
        <v>420</v>
      </c>
      <c r="BU11" s="222" t="s">
        <v>421</v>
      </c>
      <c r="BV11" s="222" t="s">
        <v>422</v>
      </c>
      <c r="BW11" s="222" t="s">
        <v>423</v>
      </c>
      <c r="BX11" s="222" t="s">
        <v>424</v>
      </c>
      <c r="BY11" s="222" t="s">
        <v>425</v>
      </c>
      <c r="BZ11" s="222" t="s">
        <v>426</v>
      </c>
      <c r="CA11" s="222" t="s">
        <v>427</v>
      </c>
      <c r="CB11" s="222" t="s">
        <v>428</v>
      </c>
      <c r="CC11" s="222" t="s">
        <v>429</v>
      </c>
      <c r="CD11" s="222" t="s">
        <v>430</v>
      </c>
      <c r="CE11" s="222" t="s">
        <v>431</v>
      </c>
      <c r="CF11" s="222" t="s">
        <v>432</v>
      </c>
      <c r="CG11" s="222" t="s">
        <v>433</v>
      </c>
      <c r="CH11" s="222" t="s">
        <v>434</v>
      </c>
      <c r="CI11" s="222" t="s">
        <v>435</v>
      </c>
      <c r="CJ11" s="222" t="s">
        <v>436</v>
      </c>
      <c r="CK11" s="223" t="s">
        <v>437</v>
      </c>
      <c r="CL11" s="153" t="s">
        <v>438</v>
      </c>
      <c r="CM11" s="151" t="s">
        <v>439</v>
      </c>
      <c r="CN11" s="151" t="s">
        <v>440</v>
      </c>
      <c r="CO11" s="151" t="s">
        <v>441</v>
      </c>
      <c r="CP11" s="151" t="s">
        <v>442</v>
      </c>
      <c r="CQ11" s="151" t="s">
        <v>443</v>
      </c>
      <c r="CR11" s="151" t="s">
        <v>444</v>
      </c>
      <c r="CS11" s="151" t="s">
        <v>445</v>
      </c>
      <c r="CT11" s="151" t="s">
        <v>446</v>
      </c>
      <c r="CU11" s="151" t="s">
        <v>447</v>
      </c>
      <c r="CV11" s="151" t="s">
        <v>448</v>
      </c>
      <c r="CW11" s="151" t="s">
        <v>449</v>
      </c>
      <c r="CX11" s="151" t="s">
        <v>450</v>
      </c>
      <c r="CY11" s="151" t="s">
        <v>451</v>
      </c>
      <c r="CZ11" s="151" t="s">
        <v>452</v>
      </c>
      <c r="DA11" s="151" t="s">
        <v>453</v>
      </c>
      <c r="DB11" s="151" t="s">
        <v>454</v>
      </c>
      <c r="DC11" s="151" t="s">
        <v>455</v>
      </c>
      <c r="DD11" s="151" t="s">
        <v>456</v>
      </c>
      <c r="DE11" s="151" t="s">
        <v>457</v>
      </c>
      <c r="DF11" s="151" t="s">
        <v>458</v>
      </c>
      <c r="DG11" s="151" t="s">
        <v>459</v>
      </c>
      <c r="DH11" s="151" t="s">
        <v>460</v>
      </c>
      <c r="DI11" s="151" t="s">
        <v>461</v>
      </c>
      <c r="DJ11" s="81" t="s">
        <v>462</v>
      </c>
      <c r="DK11" s="153" t="s">
        <v>463</v>
      </c>
      <c r="DL11" s="151" t="s">
        <v>464</v>
      </c>
      <c r="DM11" s="151" t="s">
        <v>465</v>
      </c>
      <c r="DN11" s="151" t="s">
        <v>466</v>
      </c>
      <c r="DO11" s="151" t="s">
        <v>467</v>
      </c>
      <c r="DP11" s="151" t="s">
        <v>468</v>
      </c>
      <c r="DQ11" s="151" t="s">
        <v>469</v>
      </c>
      <c r="DR11" s="151" t="s">
        <v>470</v>
      </c>
      <c r="DS11" s="151" t="s">
        <v>471</v>
      </c>
      <c r="DT11" s="151" t="s">
        <v>472</v>
      </c>
      <c r="DU11" s="151" t="s">
        <v>473</v>
      </c>
      <c r="DV11" s="151" t="s">
        <v>474</v>
      </c>
      <c r="DW11" s="151" t="s">
        <v>475</v>
      </c>
      <c r="DX11" s="151" t="s">
        <v>476</v>
      </c>
      <c r="DY11" s="151" t="s">
        <v>477</v>
      </c>
      <c r="DZ11" s="151" t="s">
        <v>478</v>
      </c>
      <c r="EA11" s="151" t="s">
        <v>479</v>
      </c>
      <c r="EB11" s="151" t="s">
        <v>480</v>
      </c>
      <c r="EC11" s="151" t="s">
        <v>481</v>
      </c>
      <c r="ED11" s="151" t="s">
        <v>482</v>
      </c>
      <c r="EE11" s="151" t="s">
        <v>483</v>
      </c>
      <c r="EF11" s="151" t="s">
        <v>484</v>
      </c>
      <c r="EG11" s="151" t="s">
        <v>485</v>
      </c>
      <c r="EH11" s="151" t="s">
        <v>486</v>
      </c>
      <c r="EI11" s="81" t="s">
        <v>487</v>
      </c>
      <c r="EJ11" s="150" t="s">
        <v>488</v>
      </c>
      <c r="EK11" s="151" t="s">
        <v>489</v>
      </c>
      <c r="EL11" s="151" t="s">
        <v>490</v>
      </c>
      <c r="EM11" s="151" t="s">
        <v>491</v>
      </c>
      <c r="EN11" s="151" t="s">
        <v>492</v>
      </c>
      <c r="EO11" s="151" t="s">
        <v>493</v>
      </c>
      <c r="EP11" s="151" t="s">
        <v>494</v>
      </c>
      <c r="EQ11" s="151" t="s">
        <v>495</v>
      </c>
      <c r="ER11" s="151" t="s">
        <v>496</v>
      </c>
      <c r="ES11" s="151" t="s">
        <v>497</v>
      </c>
      <c r="ET11" s="151" t="s">
        <v>498</v>
      </c>
      <c r="EU11" s="151" t="s">
        <v>499</v>
      </c>
      <c r="EV11" s="151" t="s">
        <v>500</v>
      </c>
      <c r="EW11" s="151" t="s">
        <v>501</v>
      </c>
      <c r="EX11" s="151" t="s">
        <v>502</v>
      </c>
      <c r="EY11" s="151" t="s">
        <v>503</v>
      </c>
      <c r="EZ11" s="151" t="s">
        <v>504</v>
      </c>
      <c r="FA11" s="151" t="s">
        <v>505</v>
      </c>
      <c r="FB11" s="151" t="s">
        <v>506</v>
      </c>
      <c r="FC11" s="151" t="s">
        <v>507</v>
      </c>
      <c r="FD11" s="151" t="s">
        <v>508</v>
      </c>
      <c r="FE11" s="151" t="s">
        <v>509</v>
      </c>
      <c r="FF11" s="151" t="s">
        <v>510</v>
      </c>
      <c r="FG11" s="151" t="s">
        <v>511</v>
      </c>
      <c r="FH11" s="152" t="s">
        <v>512</v>
      </c>
      <c r="FI11" s="50" t="s">
        <v>513</v>
      </c>
      <c r="FJ11" s="156"/>
    </row>
    <row r="12" spans="1:166" s="5" customFormat="1" ht="15" thickBot="1" x14ac:dyDescent="0.35">
      <c r="A12" s="5" t="str">
        <f t="shared" ref="A12:A36" ca="1" si="4">IF(COUNTIF(AA12:CK12,0)&gt;0,par_prihlaska_chyba_interni,B12)</f>
        <v>par_list_chyba</v>
      </c>
      <c r="B12" s="5" t="str" cm="1">
        <f t="array" aca="1" ref="B12" ca="1">INDIRECT("'"&amp;data!B49&amp;"'!"&amp;ADDRESS(ROW('Přihláška č. 1'!$I$4),COLUMN('Přihláška č. 1'!$I$4),4))</f>
        <v>par_list_chyba</v>
      </c>
      <c r="C12" s="206" t="str">
        <f>HYPERLINK("#'"&amp;data!B49&amp;"'!D4","..."&amp;D12&amp;"!")</f>
        <v>...1!</v>
      </c>
      <c r="D12" s="139">
        <v>1</v>
      </c>
      <c r="E12" s="157" t="str">
        <f ca="1">IF(B12=par_list_vypnut,"",($S$7-1+data!D49)&amp;". od "&amp;I12)</f>
        <v>1. od 0</v>
      </c>
      <c r="F12" s="158"/>
      <c r="G12" s="159"/>
      <c r="H12" s="160"/>
      <c r="I12" s="161">
        <f t="shared" ref="I12:I36" ca="1" si="5">IF(B12=par_list_vypnut,"",inp_nazev_klubu)</f>
        <v>0</v>
      </c>
      <c r="J12" s="162" t="str">
        <f t="shared" ref="J12:J36" ca="1" si="6">IF(B12=par_list_vypnut,"",IFERROR(VLOOKUP(T12,tab_par_sout_kat,2,0)&amp;" "&amp;VLOOKUP(U12,tab_par_vek_kat,2,0)&amp;" "&amp;V12,msg_err_vypocet_zkratky))</f>
        <v>chyba zkratky</v>
      </c>
      <c r="K12" s="163"/>
      <c r="L12" s="164" t="str" cm="1">
        <f t="array" aca="1" ref="L12" ca="1">IF(B12=par_list_vypnut,"",INDIRECT("'"&amp;data!B49&amp;"'!"&amp;ADDRESS(ROW('Přihláška č. 1'!$D$12),COLUMN('Přihláška č. 1'!$D$12),4)))</f>
        <v>Viz zpráva vpravo --&gt;</v>
      </c>
      <c r="M12" s="165" t="str">
        <f t="shared" ref="M12:M36" ca="1" si="7">IF($B12=par_list_vypnut,"",IF(O12=1,CL12,IF(O12=2,CL12&amp;", "&amp;CM12,IF(O12=3,CL12&amp;", "&amp;CM12&amp;", "&amp;CN12,""))))</f>
        <v/>
      </c>
      <c r="N12" s="166" t="str">
        <f t="shared" ref="N12:N36" ca="1" si="8">IF($B12=par_list_vypnut,"",IF(O12=1,DK12,IF(O12=2,DK12&amp;", "&amp;DL12,IF(O12=3,DK12&amp;", "&amp;DL12&amp;", "&amp;DM12,""))))</f>
        <v/>
      </c>
      <c r="O12" s="167" cm="1">
        <f t="array" aca="1" ref="O12" ca="1">IF(B12=par_list_vypnut,"",INDIRECT("'"&amp;data!B49&amp;"'!"&amp;ADDRESS(ROW('Přihláška č. 1'!$D$6),COLUMN('Přihláška č. 1'!$D$6),4)))</f>
        <v>0</v>
      </c>
      <c r="P12" s="162">
        <f ca="1">IF(B12=par_list_vypnut,"",COUNTIF(INDIRECT("'"&amp;data!B49&amp;"'!"&amp;ADDRESS(ROW('Přihláška č. 1'!$D$9),COLUMN('Přihláška č. 1'!$D$9),4)),"*")+COUNTIF(INDIRECT("'"&amp;data!B49&amp;"'!"&amp;ADDRESS(ROW('Přihláška č. 1'!$D$10),COLUMN('Přihláška č. 1'!$D$10),4)),"*"))</f>
        <v>0</v>
      </c>
      <c r="Q12" s="162">
        <f t="shared" ref="Q12:Q36" ca="1" si="9">IF($B12=par_list_vypnut,"",COUNTIF(AC12:AD12,"ano"))</f>
        <v>0</v>
      </c>
      <c r="R12" s="162">
        <f t="shared" ref="R12:R36" ca="1" si="10">IF($B12=par_list_vypnut,"",P12-Q12)</f>
        <v>0</v>
      </c>
      <c r="S12" s="168">
        <f t="shared" ref="S12:S36" ca="1" si="11">IF($B12=par_list_vypnut,"",O12+R12)</f>
        <v>0</v>
      </c>
      <c r="T12" s="167" cm="1">
        <f t="array" aca="1" ref="T12" ca="1">IF(B12=par_list_vypnut,"",INDIRECT("'"&amp;data!B49&amp;"'!"&amp;ADDRESS(ROW('Přihláška č. 1'!$D$4),COLUMN('Přihláška č. 1'!$D$4),4)))</f>
        <v>0</v>
      </c>
      <c r="U12" s="162" t="str" cm="1">
        <f t="array" aca="1" ref="U12" ca="1">IF(B12=par_list_vypnut,"",INDIRECT("'"&amp;data!B49&amp;"'!"&amp;ADDRESS(ROW('Přihláška č. 1'!$I$31),COLUMN('Přihláška č. 1'!$I$31),4)))</f>
        <v/>
      </c>
      <c r="V12" s="162" cm="1">
        <f t="array" aca="1" ref="V12" ca="1">IF(B12=par_list_vypnut,"",INDIRECT("'"&amp;data!B49&amp;"'!"&amp;ADDRESS(ROW('Přihláška č. 1'!$D$5),COLUMN('Přihláška č. 1'!$D$5),4)))</f>
        <v>0</v>
      </c>
      <c r="W12" s="162" t="str" cm="1">
        <f t="array" aca="1" ref="W12" ca="1">IF(B12=par_list_vypnut,"",IF(INDIRECT("'"&amp;data!B49&amp;"'!"&amp;ADDRESS(ROW('Přihláška č. 1'!$D$8),COLUMN('Přihláška č. 1'!$D$8),4),TRUE)="","",INDIRECT("'"&amp;data!B49&amp;"'!"&amp;ADDRESS(ROW('Přihláška č. 1'!$D$8),COLUMN('Přihláška č. 1'!$D$8),4),TRUE)))</f>
        <v/>
      </c>
      <c r="X12" s="169" t="str" cm="1">
        <f t="array" aca="1" ref="X12" ca="1">IF(B12=par_list_vypnut,"",INDIRECT("'"&amp;data!B49&amp;"'!"&amp;ADDRESS(ROW('Přihláška č. 1'!$I$20),COLUMN('Přihláška č. 1'!$I$20),4)))</f>
        <v/>
      </c>
      <c r="Y12" s="170"/>
      <c r="Z12" s="171"/>
      <c r="AA12" s="167" t="str" cm="1">
        <f t="array" aca="1" ref="AA12" ca="1">IF(OR(B12=par_list_vypnut,P12&lt;1),"",PROPER(INDIRECT("'"&amp;data!B49&amp;"'!"&amp;ADDRESS(ROW('Přihláška č. 1'!$D$9),COLUMN('Přihláška č. 1'!$D$9),4))))</f>
        <v/>
      </c>
      <c r="AB12" s="162" t="str" cm="1">
        <f t="array" aca="1" ref="AB12" ca="1">IF(OR(B12=par_list_vypnut,P12&lt;2),"",PROPER(INDIRECT("'"&amp;data!B49&amp;"'!"&amp;ADDRESS(ROW('Přihláška č. 1'!$D$10),COLUMN('Přihláška č. 1'!$D$10),4))))</f>
        <v/>
      </c>
      <c r="AC12" s="162" t="str">
        <f t="shared" ref="AC12:AC36" ca="1" si="12">IF(OR(B12=par_list_vypnut,P12&lt;1),"",IF(COUNTIF(EJ12:FF12,AA12)&gt;=1,"ano","ne"))</f>
        <v/>
      </c>
      <c r="AD12" s="168" t="str">
        <f t="shared" ref="AD12:AD36" ca="1" si="13">IF(OR(B12=par_list_vypnut,P12&lt;2),"",IF(COUNTIF(EJ12:FF12,AB12)&gt;=1,"ano","ne"))</f>
        <v/>
      </c>
      <c r="AE12" s="167" t="str">
        <f t="shared" ref="AE12:AE36" ca="1" si="14">IF($B12=par_list_vypnut,"",IF(OR(O12=1,O12=2,O12=3),AN12&amp;" "&amp;LEFT(AO12,1)&amp;".",""))</f>
        <v/>
      </c>
      <c r="AF12" s="162" t="str">
        <f t="shared" ref="AF12:AF36" ca="1" si="15">IF($B12=par_list_vypnut,"",IF(OR(O12=2,O12=3),AP12&amp;" "&amp;LEFT(AQ12,1)&amp;".",""))</f>
        <v/>
      </c>
      <c r="AG12" s="162" t="str">
        <f t="shared" ref="AG12:AG36" ca="1" si="16">IF($B12=par_list_vypnut,"",IF(O12=3,AR12&amp;" "&amp;LEFT(AS12,1)&amp;".",""))</f>
        <v/>
      </c>
      <c r="AH12" s="162" t="str">
        <f t="shared" ref="AH12:AH36" ca="1" si="17">IF($B12=par_list_vypnut,"",IF(OR(O12=1,O12=2,O12=3),AO12&amp;" "&amp;LEFT(AN12,1)&amp;".",""))</f>
        <v/>
      </c>
      <c r="AI12" s="162" t="str">
        <f t="shared" ref="AI12:AI36" ca="1" si="18">IF($B12=par_list_vypnut,"",IF(OR(O12=2,O12=3),AQ12&amp;" "&amp;LEFT(AP12,1)&amp;".",""))</f>
        <v/>
      </c>
      <c r="AJ12" s="172" t="str">
        <f t="shared" ref="AJ12:AJ36" ca="1" si="19">IF($B12=par_list_vypnut,"",IF(O12=3,AS12&amp;" "&amp;LEFT(AR12,1)&amp;".",""))</f>
        <v/>
      </c>
      <c r="AK12" s="162" t="str">
        <f t="shared" ref="AK12:AK36" ca="1" si="20">IF($B12=par_list_vypnut,"",IF(O12=1,AE12,IF(O12=2,AE12&amp;", "&amp;AF12,IF(O12=3,AE12&amp;", "&amp;AF12&amp;", "&amp;AG12,""))))</f>
        <v/>
      </c>
      <c r="AL12" s="162" t="str">
        <f t="shared" ref="AL12:AL36" ca="1" si="21">IF($B12=par_list_vypnut,"",IF(O12=1,AH12,IF(O12=2,AH12&amp;", "&amp;AI12,IF(O12=3,AH12&amp;", "&amp;AI12&amp;", "&amp;AJ12,""))))</f>
        <v/>
      </c>
      <c r="AM12" s="173" t="str">
        <f t="shared" ref="AM12:AM36" ca="1" si="22">IF($B12=par_list_vypnut,"",IF(O12=1,EJ12,IF(O12=2,EJ12&amp;", "&amp;EK12,IF(O12=3,EJ12&amp;", "&amp;EK12&amp;", "&amp;EL12,""))))</f>
        <v/>
      </c>
      <c r="AN12" s="167" t="str" cm="1">
        <f t="array" aca="1" ref="AN12" ca="1">IF(OR($B12=par_list_vypnut,$O12&lt;AN$9),"",PROPER(TRIM(INDIRECT("'"&amp;data!$B49&amp;"'!"&amp;$AN$8&amp;AN$10))))</f>
        <v/>
      </c>
      <c r="AO12" s="162" t="str" cm="1">
        <f t="array" aca="1" ref="AO12" ca="1">IF(OR($B12=par_list_vypnut,$O12&lt;AO$9),"",PROPER(TRIM(INDIRECT("'"&amp;data!$B49&amp;"'!"&amp;$AO$8&amp;AO$10))))</f>
        <v/>
      </c>
      <c r="AP12" s="162" t="str" cm="1">
        <f t="array" aca="1" ref="AP12" ca="1">IF(OR($B12=par_list_vypnut,$O12&lt;AP$9),"",PROPER(TRIM(INDIRECT("'"&amp;data!$B49&amp;"'!"&amp;$AN$8&amp;AP$10))))</f>
        <v/>
      </c>
      <c r="AQ12" s="162" t="str" cm="1">
        <f t="array" aca="1" ref="AQ12" ca="1">IF(OR($B12=par_list_vypnut,$O12&lt;AQ$9),"",PROPER(TRIM(INDIRECT("'"&amp;data!$B49&amp;"'!"&amp;$AO$8&amp;AQ$10))))</f>
        <v/>
      </c>
      <c r="AR12" s="162" t="str" cm="1">
        <f t="array" aca="1" ref="AR12" ca="1">IF(OR($B12=par_list_vypnut,$O12&lt;AR$9),"",PROPER(TRIM(INDIRECT("'"&amp;data!$B49&amp;"'!"&amp;$AN$8&amp;AR$10))))</f>
        <v/>
      </c>
      <c r="AS12" s="162" t="str" cm="1">
        <f t="array" aca="1" ref="AS12" ca="1">IF(OR($B12=par_list_vypnut,$O12&lt;AS$9),"",PROPER(TRIM(INDIRECT("'"&amp;data!$B49&amp;"'!"&amp;$AO$8&amp;AS$10))))</f>
        <v/>
      </c>
      <c r="AT12" s="162" t="str" cm="1">
        <f t="array" aca="1" ref="AT12" ca="1">IF(OR($B12=par_list_vypnut,$O12&lt;AT$9),"",PROPER(TRIM(INDIRECT("'"&amp;data!$B49&amp;"'!"&amp;$AN$8&amp;AT$10))))</f>
        <v/>
      </c>
      <c r="AU12" s="162" t="str" cm="1">
        <f t="array" aca="1" ref="AU12" ca="1">IF(OR($B12=par_list_vypnut,$O12&lt;AU$9),"",PROPER(TRIM(INDIRECT("'"&amp;data!$B49&amp;"'!"&amp;$AO$8&amp;AU$10))))</f>
        <v/>
      </c>
      <c r="AV12" s="162" t="str" cm="1">
        <f t="array" aca="1" ref="AV12" ca="1">IF(OR($B12=par_list_vypnut,$O12&lt;AV$9),"",PROPER(TRIM(INDIRECT("'"&amp;data!$B49&amp;"'!"&amp;$AN$8&amp;AV$10))))</f>
        <v/>
      </c>
      <c r="AW12" s="162" t="str" cm="1">
        <f t="array" aca="1" ref="AW12" ca="1">IF(OR($B12=par_list_vypnut,$O12&lt;AW$9),"",PROPER(TRIM(INDIRECT("'"&amp;data!$B49&amp;"'!"&amp;$AO$8&amp;AW$10))))</f>
        <v/>
      </c>
      <c r="AX12" s="162" t="str" cm="1">
        <f t="array" aca="1" ref="AX12" ca="1">IF(OR($B12=par_list_vypnut,$O12&lt;AX$9),"",PROPER(TRIM(INDIRECT("'"&amp;data!$B49&amp;"'!"&amp;$AN$8&amp;AX$10))))</f>
        <v/>
      </c>
      <c r="AY12" s="162" t="str" cm="1">
        <f t="array" aca="1" ref="AY12" ca="1">IF(OR($B12=par_list_vypnut,$O12&lt;AY$9),"",PROPER(TRIM(INDIRECT("'"&amp;data!$B49&amp;"'!"&amp;$AO$8&amp;AY$10))))</f>
        <v/>
      </c>
      <c r="AZ12" s="162" t="str" cm="1">
        <f t="array" aca="1" ref="AZ12" ca="1">IF(OR($B12=par_list_vypnut,$O12&lt;AZ$9),"",PROPER(TRIM(INDIRECT("'"&amp;data!$B49&amp;"'!"&amp;$AN$8&amp;AZ$10))))</f>
        <v/>
      </c>
      <c r="BA12" s="162" t="str" cm="1">
        <f t="array" aca="1" ref="BA12" ca="1">IF(OR($B12=par_list_vypnut,$O12&lt;BA$9),"",PROPER(TRIM(INDIRECT("'"&amp;data!$B49&amp;"'!"&amp;$AO$8&amp;BA$10))))</f>
        <v/>
      </c>
      <c r="BB12" s="162" t="str" cm="1">
        <f t="array" aca="1" ref="BB12" ca="1">IF(OR($B12=par_list_vypnut,$O12&lt;BB$9),"",PROPER(TRIM(INDIRECT("'"&amp;data!$B49&amp;"'!"&amp;$AN$8&amp;BB$10))))</f>
        <v/>
      </c>
      <c r="BC12" s="162" t="str" cm="1">
        <f t="array" aca="1" ref="BC12" ca="1">IF(OR($B12=par_list_vypnut,$O12&lt;BC$9),"",PROPER(TRIM(INDIRECT("'"&amp;data!$B49&amp;"'!"&amp;$AO$8&amp;BC$10))))</f>
        <v/>
      </c>
      <c r="BD12" s="162" t="str" cm="1">
        <f t="array" aca="1" ref="BD12" ca="1">IF(OR($B12=par_list_vypnut,$O12&lt;BD$9),"",PROPER(TRIM(INDIRECT("'"&amp;data!$B49&amp;"'!"&amp;$AN$8&amp;BD$10))))</f>
        <v/>
      </c>
      <c r="BE12" s="162" t="str" cm="1">
        <f t="array" aca="1" ref="BE12" ca="1">IF(OR($B12=par_list_vypnut,$O12&lt;BE$9),"",PROPER(TRIM(INDIRECT("'"&amp;data!$B49&amp;"'!"&amp;$AO$8&amp;BE$10))))</f>
        <v/>
      </c>
      <c r="BF12" s="162" t="str" cm="1">
        <f t="array" aca="1" ref="BF12" ca="1">IF(OR($B12=par_list_vypnut,$O12&lt;BF$9),"",PROPER(TRIM(INDIRECT("'"&amp;data!$B49&amp;"'!"&amp;$AN$8&amp;BF$10))))</f>
        <v/>
      </c>
      <c r="BG12" s="162" t="str" cm="1">
        <f t="array" aca="1" ref="BG12" ca="1">IF(OR($B12=par_list_vypnut,$O12&lt;BG$9),"",PROPER(TRIM(INDIRECT("'"&amp;data!$B49&amp;"'!"&amp;$AO$8&amp;BG$10))))</f>
        <v/>
      </c>
      <c r="BH12" s="162" t="str" cm="1">
        <f t="array" aca="1" ref="BH12" ca="1">IF(OR($B12=par_list_vypnut,$O12&lt;BH$9),"",PROPER(TRIM(INDIRECT("'"&amp;data!$B49&amp;"'!"&amp;$AN$8&amp;BH$10))))</f>
        <v/>
      </c>
      <c r="BI12" s="162" t="str" cm="1">
        <f t="array" aca="1" ref="BI12" ca="1">IF(OR($B12=par_list_vypnut,$O12&lt;BI$9),"",PROPER(TRIM(INDIRECT("'"&amp;data!$B49&amp;"'!"&amp;$AO$8&amp;BI$10))))</f>
        <v/>
      </c>
      <c r="BJ12" s="162" t="str" cm="1">
        <f t="array" aca="1" ref="BJ12" ca="1">IF(OR($B12=par_list_vypnut,$O12&lt;BJ$9),"",PROPER(TRIM(INDIRECT("'"&amp;data!$B49&amp;"'!"&amp;$AN$8&amp;BJ$10))))</f>
        <v/>
      </c>
      <c r="BK12" s="162" t="str" cm="1">
        <f t="array" aca="1" ref="BK12" ca="1">IF(OR($B12=par_list_vypnut,$O12&lt;BK$9),"",PROPER(TRIM(INDIRECT("'"&amp;data!$B49&amp;"'!"&amp;$AO$8&amp;BK$10))))</f>
        <v/>
      </c>
      <c r="BL12" s="162" t="str" cm="1">
        <f t="array" aca="1" ref="BL12" ca="1">IF(OR($B12=par_list_vypnut,$O12&lt;BL$9),"",PROPER(TRIM(INDIRECT("'"&amp;data!$B49&amp;"'!"&amp;$AN$8&amp;BL$10))))</f>
        <v/>
      </c>
      <c r="BM12" s="162" t="str" cm="1">
        <f t="array" aca="1" ref="BM12" ca="1">IF(OR($B12=par_list_vypnut,$O12&lt;BM$9),"",PROPER(TRIM(INDIRECT("'"&amp;data!$B49&amp;"'!"&amp;$AO$8&amp;BM$10))))</f>
        <v/>
      </c>
      <c r="BN12" s="162" t="str" cm="1">
        <f t="array" aca="1" ref="BN12" ca="1">IF(OR($B12=par_list_vypnut,$O12&lt;BN$9),"",PROPER(TRIM(INDIRECT("'"&amp;data!$B49&amp;"'!"&amp;$AN$8&amp;BN$10))))</f>
        <v/>
      </c>
      <c r="BO12" s="162" t="str" cm="1">
        <f t="array" aca="1" ref="BO12" ca="1">IF(OR($B12=par_list_vypnut,$O12&lt;BO$9),"",PROPER(TRIM(INDIRECT("'"&amp;data!$B49&amp;"'!"&amp;$AO$8&amp;BO$10))))</f>
        <v/>
      </c>
      <c r="BP12" s="162" t="str" cm="1">
        <f t="array" aca="1" ref="BP12" ca="1">IF(OR($B12=par_list_vypnut,$O12&lt;BP$9),"",PROPER(TRIM(INDIRECT("'"&amp;data!$B49&amp;"'!"&amp;$AN$8&amp;BP$10))))</f>
        <v/>
      </c>
      <c r="BQ12" s="162" t="str" cm="1">
        <f t="array" aca="1" ref="BQ12" ca="1">IF(OR($B12=par_list_vypnut,$O12&lt;BQ$9),"",PROPER(TRIM(INDIRECT("'"&amp;data!$B49&amp;"'!"&amp;$AO$8&amp;BQ$10))))</f>
        <v/>
      </c>
      <c r="BR12" s="162" t="str" cm="1">
        <f t="array" aca="1" ref="BR12" ca="1">IF(OR($B12=par_list_vypnut,$O12&lt;BR$9),"",PROPER(TRIM(INDIRECT("'"&amp;data!$B49&amp;"'!"&amp;$AN$8&amp;BR$10))))</f>
        <v/>
      </c>
      <c r="BS12" s="162" t="str" cm="1">
        <f t="array" aca="1" ref="BS12" ca="1">IF(OR($B12=par_list_vypnut,$O12&lt;BS$9),"",PROPER(TRIM(INDIRECT("'"&amp;data!$B49&amp;"'!"&amp;$AO$8&amp;BS$10))))</f>
        <v/>
      </c>
      <c r="BT12" s="162" t="str" cm="1">
        <f t="array" aca="1" ref="BT12" ca="1">IF(OR($B12=par_list_vypnut,$O12&lt;BT$9),"",PROPER(TRIM(INDIRECT("'"&amp;data!$B49&amp;"'!"&amp;$AN$8&amp;BT$10))))</f>
        <v/>
      </c>
      <c r="BU12" s="162" t="str" cm="1">
        <f t="array" aca="1" ref="BU12" ca="1">IF(OR($B12=par_list_vypnut,$O12&lt;BU$9),"",PROPER(TRIM(INDIRECT("'"&amp;data!$B49&amp;"'!"&amp;$AO$8&amp;BU$10))))</f>
        <v/>
      </c>
      <c r="BV12" s="162" t="str" cm="1">
        <f t="array" aca="1" ref="BV12" ca="1">IF(OR($B12=par_list_vypnut,$O12&lt;BV$9),"",PROPER(TRIM(INDIRECT("'"&amp;data!$B49&amp;"'!"&amp;$AN$8&amp;BV$10))))</f>
        <v/>
      </c>
      <c r="BW12" s="162" t="str" cm="1">
        <f t="array" aca="1" ref="BW12" ca="1">IF(OR($B12=par_list_vypnut,$O12&lt;BW$9),"",PROPER(TRIM(INDIRECT("'"&amp;data!$B49&amp;"'!"&amp;$AO$8&amp;BW$10))))</f>
        <v/>
      </c>
      <c r="BX12" s="162" t="str" cm="1">
        <f t="array" aca="1" ref="BX12" ca="1">IF(OR($B12=par_list_vypnut,$O12&lt;BX$9),"",PROPER(TRIM(INDIRECT("'"&amp;data!$B49&amp;"'!"&amp;$AN$8&amp;BX$10))))</f>
        <v/>
      </c>
      <c r="BY12" s="162" t="str" cm="1">
        <f t="array" aca="1" ref="BY12" ca="1">IF(OR($B12=par_list_vypnut,$O12&lt;BY$9),"",PROPER(TRIM(INDIRECT("'"&amp;data!$B49&amp;"'!"&amp;$AO$8&amp;BY$10))))</f>
        <v/>
      </c>
      <c r="BZ12" s="162" t="str" cm="1">
        <f t="array" aca="1" ref="BZ12" ca="1">IF(OR($B12=par_list_vypnut,$O12&lt;BZ$9),"",PROPER(TRIM(INDIRECT("'"&amp;data!$B49&amp;"'!"&amp;$AN$8&amp;BZ$10))))</f>
        <v/>
      </c>
      <c r="CA12" s="162" t="str" cm="1">
        <f t="array" aca="1" ref="CA12" ca="1">IF(OR($B12=par_list_vypnut,$O12&lt;CA$9),"",PROPER(TRIM(INDIRECT("'"&amp;data!$B49&amp;"'!"&amp;$AO$8&amp;CA$10))))</f>
        <v/>
      </c>
      <c r="CB12" s="162" t="str" cm="1">
        <f t="array" aca="1" ref="CB12" ca="1">IF(OR($B12=par_list_vypnut,$O12&lt;CB$9),"",PROPER(TRIM(INDIRECT("'"&amp;data!$B49&amp;"'!"&amp;$AN$8&amp;CB$10))))</f>
        <v/>
      </c>
      <c r="CC12" s="162" t="str" cm="1">
        <f t="array" aca="1" ref="CC12" ca="1">IF(OR($B12=par_list_vypnut,$O12&lt;CC$9),"",PROPER(TRIM(INDIRECT("'"&amp;data!$B49&amp;"'!"&amp;$AO$8&amp;CC$10))))</f>
        <v/>
      </c>
      <c r="CD12" s="162" t="str" cm="1">
        <f t="array" aca="1" ref="CD12" ca="1">IF(OR($B12=par_list_vypnut,$O12&lt;CD$9),"",PROPER(TRIM(INDIRECT("'"&amp;data!$B49&amp;"'!"&amp;$AN$8&amp;CD$10))))</f>
        <v/>
      </c>
      <c r="CE12" s="162" t="str" cm="1">
        <f t="array" aca="1" ref="CE12" ca="1">IF(OR($B12=par_list_vypnut,$O12&lt;CE$9),"",PROPER(TRIM(INDIRECT("'"&amp;data!$B49&amp;"'!"&amp;$AO$8&amp;CE$10))))</f>
        <v/>
      </c>
      <c r="CF12" s="162" t="str" cm="1">
        <f t="array" aca="1" ref="CF12" ca="1">IF(OR($B12=par_list_vypnut,$O12&lt;CF$9),"",PROPER(TRIM(INDIRECT("'"&amp;data!$B49&amp;"'!"&amp;$AN$8&amp;CF$10))))</f>
        <v/>
      </c>
      <c r="CG12" s="162" t="str" cm="1">
        <f t="array" aca="1" ref="CG12" ca="1">IF(OR($B12=par_list_vypnut,$O12&lt;CG$9),"",PROPER(TRIM(INDIRECT("'"&amp;data!$B49&amp;"'!"&amp;$AO$8&amp;CG$10))))</f>
        <v/>
      </c>
      <c r="CH12" s="162" t="str" cm="1">
        <f t="array" aca="1" ref="CH12" ca="1">IF(OR($B12=par_list_vypnut,$O12&lt;CH$9),"",PROPER(TRIM(INDIRECT("'"&amp;data!$B49&amp;"'!"&amp;$AN$8&amp;CH$10))))</f>
        <v/>
      </c>
      <c r="CI12" s="162" t="str" cm="1">
        <f t="array" aca="1" ref="CI12" ca="1">IF(OR($B12=par_list_vypnut,$O12&lt;CI$9),"",PROPER(TRIM(INDIRECT("'"&amp;data!$B49&amp;"'!"&amp;$AO$8&amp;CI$10))))</f>
        <v/>
      </c>
      <c r="CJ12" s="162" t="str" cm="1">
        <f t="array" aca="1" ref="CJ12" ca="1">IF(OR($B12=par_list_vypnut,$O12&lt;CJ$9),"",PROPER(TRIM(INDIRECT("'"&amp;data!$B49&amp;"'!"&amp;$AN$8&amp;CJ$10))))</f>
        <v/>
      </c>
      <c r="CK12" s="168" t="str" cm="1">
        <f t="array" aca="1" ref="CK12" ca="1">IF(OR($B12=par_list_vypnut,$O12&lt;CK$9),"",PROPER(TRIM(INDIRECT("'"&amp;data!$B49&amp;"'!"&amp;$AO$8&amp;CK$10))))</f>
        <v/>
      </c>
      <c r="CL12" s="174" t="str" cm="1">
        <f t="array" aca="1" ref="CL12" ca="1">IF($B12=par_list_vypnut,"",IF($O12&gt;=CL$9,VALUE(TRIM(INDIRECT("'"&amp;data!$B49&amp;"'!"&amp;$AP$8&amp;CL$10))),""))</f>
        <v/>
      </c>
      <c r="CM12" s="162" t="str" cm="1">
        <f t="array" aca="1" ref="CM12" ca="1">IF($B12=par_list_vypnut,"",IF($O12&gt;=CM$9,VALUE(TRIM(INDIRECT("'"&amp;data!$B49&amp;"'!"&amp;$AP$8&amp;CM$10))),""))</f>
        <v/>
      </c>
      <c r="CN12" s="162" t="str" cm="1">
        <f t="array" aca="1" ref="CN12" ca="1">IF($B12=par_list_vypnut,"",IF($O12&gt;=CN$9,VALUE(TRIM(INDIRECT("'"&amp;data!$B49&amp;"'!"&amp;$AP$8&amp;CN$10))),""))</f>
        <v/>
      </c>
      <c r="CO12" s="162" t="str" cm="1">
        <f t="array" aca="1" ref="CO12" ca="1">IF($B12=par_list_vypnut,"",IF($O12&gt;=CO$9,VALUE(TRIM(INDIRECT("'"&amp;data!$B49&amp;"'!"&amp;$AP$8&amp;CO$10))),""))</f>
        <v/>
      </c>
      <c r="CP12" s="162" t="str" cm="1">
        <f t="array" aca="1" ref="CP12" ca="1">IF($B12=par_list_vypnut,"",IF($O12&gt;=CP$9,VALUE(TRIM(INDIRECT("'"&amp;data!$B49&amp;"'!"&amp;$AP$8&amp;CP$10))),""))</f>
        <v/>
      </c>
      <c r="CQ12" s="162" t="str" cm="1">
        <f t="array" aca="1" ref="CQ12" ca="1">IF($B12=par_list_vypnut,"",IF($O12&gt;=CQ$9,VALUE(TRIM(INDIRECT("'"&amp;data!$B49&amp;"'!"&amp;$AP$8&amp;CQ$10))),""))</f>
        <v/>
      </c>
      <c r="CR12" s="162" t="str" cm="1">
        <f t="array" aca="1" ref="CR12" ca="1">IF($B12=par_list_vypnut,"",IF($O12&gt;=CR$9,VALUE(TRIM(INDIRECT("'"&amp;data!$B49&amp;"'!"&amp;$AP$8&amp;CR$10))),""))</f>
        <v/>
      </c>
      <c r="CS12" s="162" t="str" cm="1">
        <f t="array" aca="1" ref="CS12" ca="1">IF($B12=par_list_vypnut,"",IF($O12&gt;=CS$9,VALUE(TRIM(INDIRECT("'"&amp;data!$B49&amp;"'!"&amp;$AP$8&amp;CS$10))),""))</f>
        <v/>
      </c>
      <c r="CT12" s="162" t="str" cm="1">
        <f t="array" aca="1" ref="CT12" ca="1">IF($B12=par_list_vypnut,"",IF($O12&gt;=CT$9,VALUE(TRIM(INDIRECT("'"&amp;data!$B49&amp;"'!"&amp;$AP$8&amp;CT$10))),""))</f>
        <v/>
      </c>
      <c r="CU12" s="162" t="str" cm="1">
        <f t="array" aca="1" ref="CU12" ca="1">IF($B12=par_list_vypnut,"",IF($O12&gt;=CU$9,VALUE(TRIM(INDIRECT("'"&amp;data!$B49&amp;"'!"&amp;$AP$8&amp;CU$10))),""))</f>
        <v/>
      </c>
      <c r="CV12" s="162" t="str" cm="1">
        <f t="array" aca="1" ref="CV12" ca="1">IF($B12=par_list_vypnut,"",IF($O12&gt;=CV$9,VALUE(TRIM(INDIRECT("'"&amp;data!$B49&amp;"'!"&amp;$AP$8&amp;CV$10))),""))</f>
        <v/>
      </c>
      <c r="CW12" s="162" t="str" cm="1">
        <f t="array" aca="1" ref="CW12" ca="1">IF($B12=par_list_vypnut,"",IF($O12&gt;=CW$9,VALUE(TRIM(INDIRECT("'"&amp;data!$B49&amp;"'!"&amp;$AP$8&amp;CW$10))),""))</f>
        <v/>
      </c>
      <c r="CX12" s="162" t="str" cm="1">
        <f t="array" aca="1" ref="CX12" ca="1">IF($B12=par_list_vypnut,"",IF($O12&gt;=CX$9,VALUE(TRIM(INDIRECT("'"&amp;data!$B49&amp;"'!"&amp;$AP$8&amp;CX$10))),""))</f>
        <v/>
      </c>
      <c r="CY12" s="162" t="str" cm="1">
        <f t="array" aca="1" ref="CY12" ca="1">IF($B12=par_list_vypnut,"",IF($O12&gt;=CY$9,VALUE(TRIM(INDIRECT("'"&amp;data!$B49&amp;"'!"&amp;$AP$8&amp;CY$10))),""))</f>
        <v/>
      </c>
      <c r="CZ12" s="162" t="str" cm="1">
        <f t="array" aca="1" ref="CZ12" ca="1">IF($B12=par_list_vypnut,"",IF($O12&gt;=CZ$9,VALUE(TRIM(INDIRECT("'"&amp;data!$B49&amp;"'!"&amp;$AP$8&amp;CZ$10))),""))</f>
        <v/>
      </c>
      <c r="DA12" s="162" t="str" cm="1">
        <f t="array" aca="1" ref="DA12" ca="1">IF($B12=par_list_vypnut,"",IF($O12&gt;=DA$9,VALUE(TRIM(INDIRECT("'"&amp;data!$B49&amp;"'!"&amp;$AP$8&amp;DA$10))),""))</f>
        <v/>
      </c>
      <c r="DB12" s="162" t="str" cm="1">
        <f t="array" aca="1" ref="DB12" ca="1">IF($B12=par_list_vypnut,"",IF($O12&gt;=DB$9,VALUE(TRIM(INDIRECT("'"&amp;data!$B49&amp;"'!"&amp;$AP$8&amp;DB$10))),""))</f>
        <v/>
      </c>
      <c r="DC12" s="162" t="str" cm="1">
        <f t="array" aca="1" ref="DC12" ca="1">IF($B12=par_list_vypnut,"",IF($O12&gt;=DC$9,VALUE(TRIM(INDIRECT("'"&amp;data!$B49&amp;"'!"&amp;$AP$8&amp;DC$10))),""))</f>
        <v/>
      </c>
      <c r="DD12" s="162" t="str" cm="1">
        <f t="array" aca="1" ref="DD12" ca="1">IF($B12=par_list_vypnut,"",IF($O12&gt;=DD$9,VALUE(TRIM(INDIRECT("'"&amp;data!$B49&amp;"'!"&amp;$AP$8&amp;DD$10))),""))</f>
        <v/>
      </c>
      <c r="DE12" s="162" t="str" cm="1">
        <f t="array" aca="1" ref="DE12" ca="1">IF($B12=par_list_vypnut,"",IF($O12&gt;=DE$9,VALUE(TRIM(INDIRECT("'"&amp;data!$B49&amp;"'!"&amp;$AP$8&amp;DE$10))),""))</f>
        <v/>
      </c>
      <c r="DF12" s="162" t="str" cm="1">
        <f t="array" aca="1" ref="DF12" ca="1">IF($B12=par_list_vypnut,"",IF($O12&gt;=DF$9,VALUE(TRIM(INDIRECT("'"&amp;data!$B49&amp;"'!"&amp;$AP$8&amp;DF$10))),""))</f>
        <v/>
      </c>
      <c r="DG12" s="162" t="str" cm="1">
        <f t="array" aca="1" ref="DG12" ca="1">IF($B12=par_list_vypnut,"",IF($O12&gt;=DG$9,VALUE(TRIM(INDIRECT("'"&amp;data!$B49&amp;"'!"&amp;$AP$8&amp;DG$10))),""))</f>
        <v/>
      </c>
      <c r="DH12" s="162" t="str" cm="1">
        <f t="array" aca="1" ref="DH12" ca="1">IF($B12=par_list_vypnut,"",IF($O12&gt;=DH$9,VALUE(TRIM(INDIRECT("'"&amp;data!$B49&amp;"'!"&amp;$AP$8&amp;DH$10))),""))</f>
        <v/>
      </c>
      <c r="DI12" s="162" t="str" cm="1">
        <f t="array" aca="1" ref="DI12" ca="1">IF($B12=par_list_vypnut,"",IF($O12&gt;=DI$9,VALUE(TRIM(INDIRECT("'"&amp;data!$B49&amp;"'!"&amp;$AP$8&amp;DI$10))),""))</f>
        <v/>
      </c>
      <c r="DJ12" s="168" t="str" cm="1">
        <f t="array" aca="1" ref="DJ12" ca="1">IF($B12=par_list_vypnut,"",IF($O12&gt;=DJ$9,VALUE(TRIM(INDIRECT("'"&amp;data!$B49&amp;"'!"&amp;$AP$8&amp;DJ$10))),""))</f>
        <v/>
      </c>
      <c r="DK12" s="167" t="str" cm="1">
        <f t="array" aca="1" ref="DK12" ca="1">IF($B12=par_list_vypnut,"",IF($O12&gt;=DK$9,INDIRECT("'"&amp;data!$B49&amp;"'!"&amp;$AQ$8&amp;DK$10,TRUE),""))</f>
        <v/>
      </c>
      <c r="DL12" s="162" t="str" cm="1">
        <f t="array" aca="1" ref="DL12" ca="1">IF($B12=par_list_vypnut,"",IF($O12&gt;=DL$9,INDIRECT("'"&amp;data!$B49&amp;"'!"&amp;$AQ$8&amp;DL$10,TRUE),""))</f>
        <v/>
      </c>
      <c r="DM12" s="162" t="str" cm="1">
        <f t="array" aca="1" ref="DM12" ca="1">IF($B12=par_list_vypnut,"",IF($O12&gt;=DM$9,INDIRECT("'"&amp;data!$B49&amp;"'!"&amp;$AQ$8&amp;DM$10,TRUE),""))</f>
        <v/>
      </c>
      <c r="DN12" s="162" t="str" cm="1">
        <f t="array" aca="1" ref="DN12" ca="1">IF($B12=par_list_vypnut,"",IF($O12&gt;=DN$9,INDIRECT("'"&amp;data!$B49&amp;"'!"&amp;$AQ$8&amp;DN$10,TRUE),""))</f>
        <v/>
      </c>
      <c r="DO12" s="162" t="str" cm="1">
        <f t="array" aca="1" ref="DO12" ca="1">IF($B12=par_list_vypnut,"",IF($O12&gt;=DO$9,INDIRECT("'"&amp;data!$B49&amp;"'!"&amp;$AQ$8&amp;DO$10,TRUE),""))</f>
        <v/>
      </c>
      <c r="DP12" s="162" t="str" cm="1">
        <f t="array" aca="1" ref="DP12" ca="1">IF($B12=par_list_vypnut,"",IF($O12&gt;=DP$9,INDIRECT("'"&amp;data!$B49&amp;"'!"&amp;$AQ$8&amp;DP$10,TRUE),""))</f>
        <v/>
      </c>
      <c r="DQ12" s="162" t="str" cm="1">
        <f t="array" aca="1" ref="DQ12" ca="1">IF($B12=par_list_vypnut,"",IF($O12&gt;=DQ$9,INDIRECT("'"&amp;data!$B49&amp;"'!"&amp;$AQ$8&amp;DQ$10,TRUE),""))</f>
        <v/>
      </c>
      <c r="DR12" s="162" t="str" cm="1">
        <f t="array" aca="1" ref="DR12" ca="1">IF($B12=par_list_vypnut,"",IF($O12&gt;=DR$9,INDIRECT("'"&amp;data!$B49&amp;"'!"&amp;$AQ$8&amp;DR$10,TRUE),""))</f>
        <v/>
      </c>
      <c r="DS12" s="162" t="str" cm="1">
        <f t="array" aca="1" ref="DS12" ca="1">IF($B12=par_list_vypnut,"",IF($O12&gt;=DS$9,INDIRECT("'"&amp;data!$B49&amp;"'!"&amp;$AQ$8&amp;DS$10,TRUE),""))</f>
        <v/>
      </c>
      <c r="DT12" s="162" t="str" cm="1">
        <f t="array" aca="1" ref="DT12" ca="1">IF($B12=par_list_vypnut,"",IF($O12&gt;=DT$9,INDIRECT("'"&amp;data!$B49&amp;"'!"&amp;$AQ$8&amp;DT$10,TRUE),""))</f>
        <v/>
      </c>
      <c r="DU12" s="162" t="str" cm="1">
        <f t="array" aca="1" ref="DU12" ca="1">IF($B12=par_list_vypnut,"",IF($O12&gt;=DU$9,INDIRECT("'"&amp;data!$B49&amp;"'!"&amp;$AQ$8&amp;DU$10,TRUE),""))</f>
        <v/>
      </c>
      <c r="DV12" s="162" t="str" cm="1">
        <f t="array" aca="1" ref="DV12" ca="1">IF($B12=par_list_vypnut,"",IF($O12&gt;=DV$9,INDIRECT("'"&amp;data!$B49&amp;"'!"&amp;$AQ$8&amp;DV$10,TRUE),""))</f>
        <v/>
      </c>
      <c r="DW12" s="162" t="str" cm="1">
        <f t="array" aca="1" ref="DW12" ca="1">IF($B12=par_list_vypnut,"",IF($O12&gt;=DW$9,INDIRECT("'"&amp;data!$B49&amp;"'!"&amp;$AQ$8&amp;DW$10,TRUE),""))</f>
        <v/>
      </c>
      <c r="DX12" s="162" t="str" cm="1">
        <f t="array" aca="1" ref="DX12" ca="1">IF($B12=par_list_vypnut,"",IF($O12&gt;=DX$9,INDIRECT("'"&amp;data!$B49&amp;"'!"&amp;$AQ$8&amp;DX$10,TRUE),""))</f>
        <v/>
      </c>
      <c r="DY12" s="162" t="str" cm="1">
        <f t="array" aca="1" ref="DY12" ca="1">IF($B12=par_list_vypnut,"",IF($O12&gt;=DY$9,INDIRECT("'"&amp;data!$B49&amp;"'!"&amp;$AQ$8&amp;DY$10,TRUE),""))</f>
        <v/>
      </c>
      <c r="DZ12" s="162" t="str" cm="1">
        <f t="array" aca="1" ref="DZ12" ca="1">IF($B12=par_list_vypnut,"",IF($O12&gt;=DZ$9,INDIRECT("'"&amp;data!$B49&amp;"'!"&amp;$AQ$8&amp;DZ$10,TRUE),""))</f>
        <v/>
      </c>
      <c r="EA12" s="162" t="str" cm="1">
        <f t="array" aca="1" ref="EA12" ca="1">IF($B12=par_list_vypnut,"",IF($O12&gt;=EA$9,INDIRECT("'"&amp;data!$B49&amp;"'!"&amp;$AQ$8&amp;EA$10,TRUE),""))</f>
        <v/>
      </c>
      <c r="EB12" s="162" t="str" cm="1">
        <f t="array" aca="1" ref="EB12" ca="1">IF($B12=par_list_vypnut,"",IF($O12&gt;=EB$9,INDIRECT("'"&amp;data!$B49&amp;"'!"&amp;$AQ$8&amp;EB$10,TRUE),""))</f>
        <v/>
      </c>
      <c r="EC12" s="162" t="str" cm="1">
        <f t="array" aca="1" ref="EC12" ca="1">IF($B12=par_list_vypnut,"",IF($O12&gt;=EC$9,INDIRECT("'"&amp;data!$B49&amp;"'!"&amp;$AQ$8&amp;EC$10,TRUE),""))</f>
        <v/>
      </c>
      <c r="ED12" s="162" t="str" cm="1">
        <f t="array" aca="1" ref="ED12" ca="1">IF($B12=par_list_vypnut,"",IF($O12&gt;=ED$9,INDIRECT("'"&amp;data!$B49&amp;"'!"&amp;$AQ$8&amp;ED$10,TRUE),""))</f>
        <v/>
      </c>
      <c r="EE12" s="162" t="str" cm="1">
        <f t="array" aca="1" ref="EE12" ca="1">IF($B12=par_list_vypnut,"",IF($O12&gt;=EE$9,INDIRECT("'"&amp;data!$B49&amp;"'!"&amp;$AQ$8&amp;EE$10,TRUE),""))</f>
        <v/>
      </c>
      <c r="EF12" s="162" t="str" cm="1">
        <f t="array" aca="1" ref="EF12" ca="1">IF($B12=par_list_vypnut,"",IF($O12&gt;=EF$9,INDIRECT("'"&amp;data!$B49&amp;"'!"&amp;$AQ$8&amp;EF$10,TRUE),""))</f>
        <v/>
      </c>
      <c r="EG12" s="162" t="str" cm="1">
        <f t="array" aca="1" ref="EG12" ca="1">IF($B12=par_list_vypnut,"",IF($O12&gt;=EG$9,INDIRECT("'"&amp;data!$B49&amp;"'!"&amp;$AQ$8&amp;EG$10,TRUE),""))</f>
        <v/>
      </c>
      <c r="EH12" s="162" t="str" cm="1">
        <f t="array" aca="1" ref="EH12" ca="1">IF($B12=par_list_vypnut,"",IF($O12&gt;=EH$9,INDIRECT("'"&amp;data!$B49&amp;"'!"&amp;$AQ$8&amp;EH$10,TRUE),""))</f>
        <v/>
      </c>
      <c r="EI12" s="168" t="str" cm="1">
        <f t="array" aca="1" ref="EI12" ca="1">IF($B12=par_list_vypnut,"",IF($O12&gt;=EI$9,INDIRECT("'"&amp;data!$B49&amp;"'!"&amp;$AQ$8&amp;EI$10,TRUE),""))</f>
        <v/>
      </c>
      <c r="EJ12" s="174" t="str">
        <f ca="1">IF($B12=par_list_vypnut,"",IF($O12&gt;=EJ$9,TRIM(HLOOKUP(EJ$3,$AN$11:$CK$36,$D12+1,FALSE)&amp;" "&amp;HLOOKUP(EJ$4,$AN$11:$CK$36,$D12+1,FALSE)),""))</f>
        <v/>
      </c>
      <c r="EK12" s="162" t="str">
        <f t="shared" ref="EK12:EK36" ca="1" si="23">IF($B12=par_list_vypnut,"",IF($O12&gt;=EK$9,AP12&amp;" "&amp;AQ12,""))</f>
        <v/>
      </c>
      <c r="EL12" s="162" t="str">
        <f t="shared" ref="EL12:EL36" ca="1" si="24">IF($B12=par_list_vypnut,"",IF($O12&gt;=EL$9,AR12&amp;" "&amp;AS12,""))</f>
        <v/>
      </c>
      <c r="EM12" s="162" t="str">
        <f t="shared" ref="EM12:EM36" ca="1" si="25">IF($B12=par_list_vypnut,"",IF($O12&gt;=EM$9,AT12&amp;" "&amp;AU12,""))</f>
        <v/>
      </c>
      <c r="EN12" s="162" t="str">
        <f t="shared" ref="EN12:EN36" ca="1" si="26">IF($B12=par_list_vypnut,"",IF($O12&gt;=EN$9,AV12&amp;" "&amp;AW12,""))</f>
        <v/>
      </c>
      <c r="EO12" s="162" t="str">
        <f t="shared" ref="EO12:EO36" ca="1" si="27">IF($B12=par_list_vypnut,"",IF($O12&gt;=EO$9,AX12&amp;" "&amp;AY12,""))</f>
        <v/>
      </c>
      <c r="EP12" s="162" t="str">
        <f t="shared" ref="EP12:EP36" ca="1" si="28">IF($B12=par_list_vypnut,"",IF($O12&gt;=EP$9,AZ12&amp;" "&amp;BA12,""))</f>
        <v/>
      </c>
      <c r="EQ12" s="162" t="str">
        <f t="shared" ref="EQ12:EQ36" ca="1" si="29">IF($B12=par_list_vypnut,"",IF($O12&gt;=EQ$9,BB12&amp;" "&amp;BC12,""))</f>
        <v/>
      </c>
      <c r="ER12" s="174" t="str">
        <f t="shared" ref="ER12:ER36" ca="1" si="30">IF($B12=par_list_vypnut,"",IF($O12&gt;=ER$9,BD12&amp;" "&amp;BE12,""))</f>
        <v/>
      </c>
      <c r="ES12" s="174" t="str">
        <f t="shared" ref="ES12:ES36" ca="1" si="31">IF($B12=par_list_vypnut,"",IF($O12&gt;=ES$9,BF12&amp;" "&amp;BG12,""))</f>
        <v/>
      </c>
      <c r="ET12" s="162" t="str">
        <f t="shared" ref="ET12:ET36" ca="1" si="32">IF($B12=par_list_vypnut,"",IF($O12&gt;=ET$9,BH12&amp;" "&amp;BI12,""))</f>
        <v/>
      </c>
      <c r="EU12" s="174" t="str">
        <f t="shared" ref="EU12:EU36" ca="1" si="33">IF($B12=par_list_vypnut,"",IF($O12&gt;=EU$9,BJ12&amp;" "&amp;BK12,""))</f>
        <v/>
      </c>
      <c r="EV12" s="162" t="str">
        <f t="shared" ref="EV12:EV36" ca="1" si="34">IF($B12=par_list_vypnut,"",IF($O12&gt;=EV$9,BL12&amp;" "&amp;BM12,""))</f>
        <v/>
      </c>
      <c r="EW12" s="174" t="str">
        <f t="shared" ref="EW12:EW36" ca="1" si="35">IF($B12=par_list_vypnut,"",IF($O12&gt;=EW$9,BN12&amp;" "&amp;BO12,""))</f>
        <v/>
      </c>
      <c r="EX12" s="162" t="str">
        <f t="shared" ref="EX12:EX36" ca="1" si="36">IF($B12=par_list_vypnut,"",IF($O12&gt;=EX$9,BP12&amp;" "&amp;BQ12,""))</f>
        <v/>
      </c>
      <c r="EY12" s="174" t="str">
        <f t="shared" ref="EY12:EY36" ca="1" si="37">IF($B12=par_list_vypnut,"",IF($O12&gt;=EY$9,BR12&amp;" "&amp;BS12,""))</f>
        <v/>
      </c>
      <c r="EZ12" s="162" t="str">
        <f t="shared" ref="EZ12:EZ36" ca="1" si="38">IF($B12=par_list_vypnut,"",IF($O12&gt;=EZ$9,BT12&amp;" "&amp;BU12,""))</f>
        <v/>
      </c>
      <c r="FA12" s="162" t="str">
        <f t="shared" ref="FA12:FA36" ca="1" si="39">IF($B12=par_list_vypnut,"",IF($O12&gt;=FA$9,BV12&amp;" "&amp;BW12,""))</f>
        <v/>
      </c>
      <c r="FB12" s="162" t="str">
        <f t="shared" ref="FB12:FB36" ca="1" si="40">IF($B12=par_list_vypnut,"",IF($O12&gt;=FB$9,BX12&amp;" "&amp;BY12,""))</f>
        <v/>
      </c>
      <c r="FC12" s="162" t="str">
        <f t="shared" ref="FC12:FC36" ca="1" si="41">IF($B12=par_list_vypnut,"",IF($O12&gt;=FC$9,BZ12&amp;" "&amp;CA12,""))</f>
        <v/>
      </c>
      <c r="FD12" s="162" t="str">
        <f t="shared" ref="FD12:FD36" ca="1" si="42">IF($B12=par_list_vypnut,"",IF($O12&gt;=FD$9,CB12&amp;" "&amp;CC12,""))</f>
        <v/>
      </c>
      <c r="FE12" s="162" t="str">
        <f t="shared" ref="FE12:FE36" ca="1" si="43">IF($B12=par_list_vypnut,"",IF($O12&gt;=FE$9,CD12&amp;" "&amp;CE12,""))</f>
        <v/>
      </c>
      <c r="FF12" s="162" t="str">
        <f t="shared" ref="FF12:FF36" ca="1" si="44">IF($B12=par_list_vypnut,"",IF($O12&gt;=FF$9,CF12&amp;" "&amp;CG12,""))</f>
        <v/>
      </c>
      <c r="FG12" s="162" t="str">
        <f t="shared" ref="FG12:FG36" ca="1" si="45">IF($B12=par_list_vypnut,"",IF($O12&gt;=FG$9,CH12&amp;" "&amp;CI12,""))</f>
        <v/>
      </c>
      <c r="FH12" s="162" t="str">
        <f t="shared" ref="FH12:FH36" ca="1" si="46">IF($B12=par_list_vypnut,"",IF($O12&gt;=FH$9,CJ12&amp;" "&amp;CK12,""))</f>
        <v/>
      </c>
      <c r="FI12" s="175" t="str">
        <f t="shared" ref="FI12:FI36" ca="1" si="47">IF($B12=par_list_vypnut,"",E12)</f>
        <v>1. od 0</v>
      </c>
      <c r="FJ12" s="176"/>
    </row>
    <row r="13" spans="1:166" ht="15" thickBot="1" x14ac:dyDescent="0.35">
      <c r="A13" s="5" t="str">
        <f t="shared" ca="1" si="4"/>
        <v>par_list_chyba</v>
      </c>
      <c r="B13" s="5" t="str" cm="1">
        <f t="array" aca="1" ref="B13" ca="1">INDIRECT("'"&amp;data!B50&amp;"'!"&amp;ADDRESS(ROW('Přihláška č. 1'!$I$4),COLUMN('Přihláška č. 1'!$I$4),4))</f>
        <v>par_list_chyba</v>
      </c>
      <c r="C13" s="206" t="str">
        <f>HYPERLINK("#'"&amp;data!B50&amp;"'!D4","..."&amp;D13&amp;"!")</f>
        <v>...2!</v>
      </c>
      <c r="D13" s="5">
        <v>2</v>
      </c>
      <c r="E13" s="177" t="str">
        <f ca="1">IF(B13=par_list_vypnut,"",($S$7-1+data!D50)&amp;". od "&amp;I13)</f>
        <v>2. od 0</v>
      </c>
      <c r="F13" s="178"/>
      <c r="G13" s="179"/>
      <c r="H13" s="180"/>
      <c r="I13" s="181">
        <f t="shared" ca="1" si="5"/>
        <v>0</v>
      </c>
      <c r="J13" s="182" t="str">
        <f t="shared" ca="1" si="6"/>
        <v>chyba zkratky</v>
      </c>
      <c r="K13" s="183"/>
      <c r="L13" s="184" t="str" cm="1">
        <f t="array" aca="1" ref="L13" ca="1">IF(B13=par_list_vypnut,"",INDIRECT("'"&amp;data!B50&amp;"'!"&amp;ADDRESS(ROW('Přihláška č. 1'!$D$12),COLUMN('Přihláška č. 1'!$D$12),4)))</f>
        <v>Viz zpráva vpravo --&gt;</v>
      </c>
      <c r="M13" s="185" t="str">
        <f t="shared" ca="1" si="7"/>
        <v/>
      </c>
      <c r="N13" s="186" t="str">
        <f t="shared" ca="1" si="8"/>
        <v/>
      </c>
      <c r="O13" s="187" cm="1">
        <f t="array" aca="1" ref="O13" ca="1">IF(B13=par_list_vypnut,"",INDIRECT("'"&amp;data!B50&amp;"'!"&amp;ADDRESS(ROW('Přihláška č. 1'!$D$6),COLUMN('Přihláška č. 1'!$D$6),4)))</f>
        <v>0</v>
      </c>
      <c r="P13" s="182">
        <f ca="1">IF(B13=par_list_vypnut,"",COUNTIF(INDIRECT("'"&amp;data!B50&amp;"'!"&amp;ADDRESS(ROW('Přihláška č. 1'!$D$9),COLUMN('Přihláška č. 1'!$D$9),4)),"*")+COUNTIF(INDIRECT("'"&amp;data!B50&amp;"'!"&amp;ADDRESS(ROW('Přihláška č. 1'!$D$10),COLUMN('Přihláška č. 1'!$D$10),4)),"*"))</f>
        <v>0</v>
      </c>
      <c r="Q13" s="182">
        <f t="shared" ca="1" si="9"/>
        <v>0</v>
      </c>
      <c r="R13" s="182">
        <f t="shared" ca="1" si="10"/>
        <v>0</v>
      </c>
      <c r="S13" s="188">
        <f t="shared" ca="1" si="11"/>
        <v>0</v>
      </c>
      <c r="T13" s="187" cm="1">
        <f t="array" aca="1" ref="T13" ca="1">IF(B13=par_list_vypnut,"",INDIRECT("'"&amp;data!B50&amp;"'!"&amp;ADDRESS(ROW('Přihláška č. 1'!$D$4),COLUMN('Přihláška č. 1'!$D$4),4)))</f>
        <v>0</v>
      </c>
      <c r="U13" s="182" t="str" cm="1">
        <f t="array" aca="1" ref="U13" ca="1">IF(B13=par_list_vypnut,"",INDIRECT("'"&amp;data!B50&amp;"'!"&amp;ADDRESS(ROW('Přihláška č. 1'!$I$31),COLUMN('Přihláška č. 1'!$I$31),4)))</f>
        <v/>
      </c>
      <c r="V13" s="182" cm="1">
        <f t="array" aca="1" ref="V13" ca="1">IF(B13=par_list_vypnut,"",INDIRECT("'"&amp;data!B50&amp;"'!"&amp;ADDRESS(ROW('Přihláška č. 1'!$D$5),COLUMN('Přihláška č. 1'!$D$5),4)))</f>
        <v>0</v>
      </c>
      <c r="W13" s="182" t="str" cm="1">
        <f t="array" aca="1" ref="W13" ca="1">IF(B13=par_list_vypnut,"",IF(INDIRECT("'"&amp;data!B50&amp;"'!"&amp;ADDRESS(ROW('Přihláška č. 1'!$D$8),COLUMN('Přihláška č. 1'!$D$8),4),TRUE)="","",INDIRECT("'"&amp;data!B50&amp;"'!"&amp;ADDRESS(ROW('Přihláška č. 1'!$D$8),COLUMN('Přihláška č. 1'!$D$8),4),TRUE)))</f>
        <v/>
      </c>
      <c r="X13" s="189" t="str" cm="1">
        <f t="array" aca="1" ref="X13" ca="1">IF(B13=par_list_vypnut,"",INDIRECT("'"&amp;data!B50&amp;"'!"&amp;ADDRESS(ROW('Přihláška č. 1'!$I$20),COLUMN('Přihláška č. 1'!$I$20),4)))</f>
        <v/>
      </c>
      <c r="Y13" s="190"/>
      <c r="Z13" s="191"/>
      <c r="AA13" s="187" t="str" cm="1">
        <f t="array" aca="1" ref="AA13" ca="1">IF(OR(B13=par_list_vypnut,P13&lt;1),"",PROPER(INDIRECT("'"&amp;data!B50&amp;"'!"&amp;ADDRESS(ROW('Přihláška č. 1'!$D$9),COLUMN('Přihláška č. 1'!$D$9),4))))</f>
        <v/>
      </c>
      <c r="AB13" s="182" t="str" cm="1">
        <f t="array" aca="1" ref="AB13" ca="1">IF(OR(B13=par_list_vypnut,P13&lt;2),"",PROPER(INDIRECT("'"&amp;data!B50&amp;"'!"&amp;ADDRESS(ROW('Přihláška č. 1'!$D$10),COLUMN('Přihláška č. 1'!$D$10),4))))</f>
        <v/>
      </c>
      <c r="AC13" s="182" t="str">
        <f t="shared" ca="1" si="12"/>
        <v/>
      </c>
      <c r="AD13" s="188" t="str">
        <f t="shared" ca="1" si="13"/>
        <v/>
      </c>
      <c r="AE13" s="187" t="str">
        <f t="shared" ca="1" si="14"/>
        <v/>
      </c>
      <c r="AF13" s="182" t="str">
        <f t="shared" ca="1" si="15"/>
        <v/>
      </c>
      <c r="AG13" s="182" t="str">
        <f t="shared" ca="1" si="16"/>
        <v/>
      </c>
      <c r="AH13" s="182" t="str">
        <f t="shared" ca="1" si="17"/>
        <v/>
      </c>
      <c r="AI13" s="182" t="str">
        <f t="shared" ca="1" si="18"/>
        <v/>
      </c>
      <c r="AJ13" s="192" t="str">
        <f t="shared" ca="1" si="19"/>
        <v/>
      </c>
      <c r="AK13" s="182" t="str">
        <f t="shared" ca="1" si="20"/>
        <v/>
      </c>
      <c r="AL13" s="182" t="str">
        <f t="shared" ca="1" si="21"/>
        <v/>
      </c>
      <c r="AM13" s="193" t="str">
        <f t="shared" ca="1" si="22"/>
        <v/>
      </c>
      <c r="AN13" s="187" t="str" cm="1">
        <f t="array" aca="1" ref="AN13" ca="1">IF(OR($B13=par_list_vypnut,$O13&lt;AN$9),"",PROPER(TRIM(INDIRECT("'"&amp;data!$B50&amp;"'!"&amp;$AN$8&amp;AN$10))))</f>
        <v/>
      </c>
      <c r="AO13" s="182" t="str" cm="1">
        <f t="array" aca="1" ref="AO13" ca="1">IF(OR($B13=par_list_vypnut,$O13&lt;AO$9),"",PROPER(TRIM(INDIRECT("'"&amp;data!$B50&amp;"'!"&amp;$AO$8&amp;AO$10))))</f>
        <v/>
      </c>
      <c r="AP13" s="182" t="str" cm="1">
        <f t="array" aca="1" ref="AP13" ca="1">IF(OR($B13=par_list_vypnut,$O13&lt;AP$9),"",PROPER(TRIM(INDIRECT("'"&amp;data!$B50&amp;"'!"&amp;$AN$8&amp;AP$10))))</f>
        <v/>
      </c>
      <c r="AQ13" s="182" t="str" cm="1">
        <f t="array" aca="1" ref="AQ13" ca="1">IF(OR($B13=par_list_vypnut,$O13&lt;AQ$9),"",PROPER(TRIM(INDIRECT("'"&amp;data!$B50&amp;"'!"&amp;$AO$8&amp;AQ$10))))</f>
        <v/>
      </c>
      <c r="AR13" s="182" t="str" cm="1">
        <f t="array" aca="1" ref="AR13" ca="1">IF(OR($B13=par_list_vypnut,$O13&lt;AR$9),"",PROPER(TRIM(INDIRECT("'"&amp;data!$B50&amp;"'!"&amp;$AN$8&amp;AR$10))))</f>
        <v/>
      </c>
      <c r="AS13" s="182" t="str" cm="1">
        <f t="array" aca="1" ref="AS13" ca="1">IF(OR($B13=par_list_vypnut,$O13&lt;AS$9),"",PROPER(TRIM(INDIRECT("'"&amp;data!$B50&amp;"'!"&amp;$AO$8&amp;AS$10))))</f>
        <v/>
      </c>
      <c r="AT13" s="182" t="str" cm="1">
        <f t="array" aca="1" ref="AT13" ca="1">IF(OR($B13=par_list_vypnut,$O13&lt;AT$9),"",PROPER(TRIM(INDIRECT("'"&amp;data!$B50&amp;"'!"&amp;$AN$8&amp;AT$10))))</f>
        <v/>
      </c>
      <c r="AU13" s="182" t="str" cm="1">
        <f t="array" aca="1" ref="AU13" ca="1">IF(OR($B13=par_list_vypnut,$O13&lt;AU$9),"",PROPER(TRIM(INDIRECT("'"&amp;data!$B50&amp;"'!"&amp;$AO$8&amp;AU$10))))</f>
        <v/>
      </c>
      <c r="AV13" s="182" t="str" cm="1">
        <f t="array" aca="1" ref="AV13" ca="1">IF(OR($B13=par_list_vypnut,$O13&lt;AV$9),"",PROPER(TRIM(INDIRECT("'"&amp;data!$B50&amp;"'!"&amp;$AN$8&amp;AV$10))))</f>
        <v/>
      </c>
      <c r="AW13" s="182" t="str" cm="1">
        <f t="array" aca="1" ref="AW13" ca="1">IF(OR($B13=par_list_vypnut,$O13&lt;AW$9),"",PROPER(TRIM(INDIRECT("'"&amp;data!$B50&amp;"'!"&amp;$AO$8&amp;AW$10))))</f>
        <v/>
      </c>
      <c r="AX13" s="182" t="str" cm="1">
        <f t="array" aca="1" ref="AX13" ca="1">IF(OR($B13=par_list_vypnut,$O13&lt;AX$9),"",PROPER(TRIM(INDIRECT("'"&amp;data!$B50&amp;"'!"&amp;$AN$8&amp;AX$10))))</f>
        <v/>
      </c>
      <c r="AY13" s="182" t="str" cm="1">
        <f t="array" aca="1" ref="AY13" ca="1">IF(OR($B13=par_list_vypnut,$O13&lt;AY$9),"",PROPER(TRIM(INDIRECT("'"&amp;data!$B50&amp;"'!"&amp;$AO$8&amp;AY$10))))</f>
        <v/>
      </c>
      <c r="AZ13" s="182" t="str" cm="1">
        <f t="array" aca="1" ref="AZ13" ca="1">IF(OR($B13=par_list_vypnut,$O13&lt;AZ$9),"",PROPER(TRIM(INDIRECT("'"&amp;data!$B50&amp;"'!"&amp;$AN$8&amp;AZ$10))))</f>
        <v/>
      </c>
      <c r="BA13" s="182" t="str" cm="1">
        <f t="array" aca="1" ref="BA13" ca="1">IF(OR($B13=par_list_vypnut,$O13&lt;BA$9),"",PROPER(TRIM(INDIRECT("'"&amp;data!$B50&amp;"'!"&amp;$AO$8&amp;BA$10))))</f>
        <v/>
      </c>
      <c r="BB13" s="182" t="str" cm="1">
        <f t="array" aca="1" ref="BB13" ca="1">IF(OR($B13=par_list_vypnut,$O13&lt;BB$9),"",PROPER(TRIM(INDIRECT("'"&amp;data!$B50&amp;"'!"&amp;$AN$8&amp;BB$10))))</f>
        <v/>
      </c>
      <c r="BC13" s="182" t="str" cm="1">
        <f t="array" aca="1" ref="BC13" ca="1">IF(OR($B13=par_list_vypnut,$O13&lt;BC$9),"",PROPER(TRIM(INDIRECT("'"&amp;data!$B50&amp;"'!"&amp;$AO$8&amp;BC$10))))</f>
        <v/>
      </c>
      <c r="BD13" s="182" t="str" cm="1">
        <f t="array" aca="1" ref="BD13" ca="1">IF(OR($B13=par_list_vypnut,$O13&lt;BD$9),"",PROPER(TRIM(INDIRECT("'"&amp;data!$B50&amp;"'!"&amp;$AN$8&amp;BD$10))))</f>
        <v/>
      </c>
      <c r="BE13" s="182" t="str" cm="1">
        <f t="array" aca="1" ref="BE13" ca="1">IF(OR($B13=par_list_vypnut,$O13&lt;BE$9),"",PROPER(TRIM(INDIRECT("'"&amp;data!$B50&amp;"'!"&amp;$AO$8&amp;BE$10))))</f>
        <v/>
      </c>
      <c r="BF13" s="182" t="str" cm="1">
        <f t="array" aca="1" ref="BF13" ca="1">IF(OR($B13=par_list_vypnut,$O13&lt;BF$9),"",PROPER(TRIM(INDIRECT("'"&amp;data!$B50&amp;"'!"&amp;$AN$8&amp;BF$10))))</f>
        <v/>
      </c>
      <c r="BG13" s="182" t="str" cm="1">
        <f t="array" aca="1" ref="BG13" ca="1">IF(OR($B13=par_list_vypnut,$O13&lt;BG$9),"",PROPER(TRIM(INDIRECT("'"&amp;data!$B50&amp;"'!"&amp;$AO$8&amp;BG$10))))</f>
        <v/>
      </c>
      <c r="BH13" s="182" t="str" cm="1">
        <f t="array" aca="1" ref="BH13" ca="1">IF(OR($B13=par_list_vypnut,$O13&lt;BH$9),"",PROPER(TRIM(INDIRECT("'"&amp;data!$B50&amp;"'!"&amp;$AN$8&amp;BH$10))))</f>
        <v/>
      </c>
      <c r="BI13" s="182" t="str" cm="1">
        <f t="array" aca="1" ref="BI13" ca="1">IF(OR($B13=par_list_vypnut,$O13&lt;BI$9),"",PROPER(TRIM(INDIRECT("'"&amp;data!$B50&amp;"'!"&amp;$AO$8&amp;BI$10))))</f>
        <v/>
      </c>
      <c r="BJ13" s="182" t="str" cm="1">
        <f t="array" aca="1" ref="BJ13" ca="1">IF(OR($B13=par_list_vypnut,$O13&lt;BJ$9),"",PROPER(TRIM(INDIRECT("'"&amp;data!$B50&amp;"'!"&amp;$AN$8&amp;BJ$10))))</f>
        <v/>
      </c>
      <c r="BK13" s="182" t="str" cm="1">
        <f t="array" aca="1" ref="BK13" ca="1">IF(OR($B13=par_list_vypnut,$O13&lt;BK$9),"",PROPER(TRIM(INDIRECT("'"&amp;data!$B50&amp;"'!"&amp;$AO$8&amp;BK$10))))</f>
        <v/>
      </c>
      <c r="BL13" s="182" t="str" cm="1">
        <f t="array" aca="1" ref="BL13" ca="1">IF(OR($B13=par_list_vypnut,$O13&lt;BL$9),"",PROPER(TRIM(INDIRECT("'"&amp;data!$B50&amp;"'!"&amp;$AN$8&amp;BL$10))))</f>
        <v/>
      </c>
      <c r="BM13" s="182" t="str" cm="1">
        <f t="array" aca="1" ref="BM13" ca="1">IF(OR($B13=par_list_vypnut,$O13&lt;BM$9),"",PROPER(TRIM(INDIRECT("'"&amp;data!$B50&amp;"'!"&amp;$AO$8&amp;BM$10))))</f>
        <v/>
      </c>
      <c r="BN13" s="182" t="str" cm="1">
        <f t="array" aca="1" ref="BN13" ca="1">IF(OR($B13=par_list_vypnut,$O13&lt;BN$9),"",PROPER(TRIM(INDIRECT("'"&amp;data!$B50&amp;"'!"&amp;$AN$8&amp;BN$10))))</f>
        <v/>
      </c>
      <c r="BO13" s="182" t="str" cm="1">
        <f t="array" aca="1" ref="BO13" ca="1">IF(OR($B13=par_list_vypnut,$O13&lt;BO$9),"",PROPER(TRIM(INDIRECT("'"&amp;data!$B50&amp;"'!"&amp;$AO$8&amp;BO$10))))</f>
        <v/>
      </c>
      <c r="BP13" s="182" t="str" cm="1">
        <f t="array" aca="1" ref="BP13" ca="1">IF(OR($B13=par_list_vypnut,$O13&lt;BP$9),"",PROPER(TRIM(INDIRECT("'"&amp;data!$B50&amp;"'!"&amp;$AN$8&amp;BP$10))))</f>
        <v/>
      </c>
      <c r="BQ13" s="182" t="str" cm="1">
        <f t="array" aca="1" ref="BQ13" ca="1">IF(OR($B13=par_list_vypnut,$O13&lt;BQ$9),"",PROPER(TRIM(INDIRECT("'"&amp;data!$B50&amp;"'!"&amp;$AO$8&amp;BQ$10))))</f>
        <v/>
      </c>
      <c r="BR13" s="182" t="str" cm="1">
        <f t="array" aca="1" ref="BR13" ca="1">IF(OR($B13=par_list_vypnut,$O13&lt;BR$9),"",PROPER(TRIM(INDIRECT("'"&amp;data!$B50&amp;"'!"&amp;$AN$8&amp;BR$10))))</f>
        <v/>
      </c>
      <c r="BS13" s="182" t="str" cm="1">
        <f t="array" aca="1" ref="BS13" ca="1">IF(OR($B13=par_list_vypnut,$O13&lt;BS$9),"",PROPER(TRIM(INDIRECT("'"&amp;data!$B50&amp;"'!"&amp;$AO$8&amp;BS$10))))</f>
        <v/>
      </c>
      <c r="BT13" s="182" t="str" cm="1">
        <f t="array" aca="1" ref="BT13" ca="1">IF(OR($B13=par_list_vypnut,$O13&lt;BT$9),"",PROPER(TRIM(INDIRECT("'"&amp;data!$B50&amp;"'!"&amp;$AN$8&amp;BT$10))))</f>
        <v/>
      </c>
      <c r="BU13" s="182" t="str" cm="1">
        <f t="array" aca="1" ref="BU13" ca="1">IF(OR($B13=par_list_vypnut,$O13&lt;BU$9),"",PROPER(TRIM(INDIRECT("'"&amp;data!$B50&amp;"'!"&amp;$AO$8&amp;BU$10))))</f>
        <v/>
      </c>
      <c r="BV13" s="182" t="str" cm="1">
        <f t="array" aca="1" ref="BV13" ca="1">IF(OR($B13=par_list_vypnut,$O13&lt;BV$9),"",PROPER(TRIM(INDIRECT("'"&amp;data!$B50&amp;"'!"&amp;$AN$8&amp;BV$10))))</f>
        <v/>
      </c>
      <c r="BW13" s="182" t="str" cm="1">
        <f t="array" aca="1" ref="BW13" ca="1">IF(OR($B13=par_list_vypnut,$O13&lt;BW$9),"",PROPER(TRIM(INDIRECT("'"&amp;data!$B50&amp;"'!"&amp;$AO$8&amp;BW$10))))</f>
        <v/>
      </c>
      <c r="BX13" s="182" t="str" cm="1">
        <f t="array" aca="1" ref="BX13" ca="1">IF(OR($B13=par_list_vypnut,$O13&lt;BX$9),"",PROPER(TRIM(INDIRECT("'"&amp;data!$B50&amp;"'!"&amp;$AN$8&amp;BX$10))))</f>
        <v/>
      </c>
      <c r="BY13" s="182" t="str" cm="1">
        <f t="array" aca="1" ref="BY13" ca="1">IF(OR($B13=par_list_vypnut,$O13&lt;BY$9),"",PROPER(TRIM(INDIRECT("'"&amp;data!$B50&amp;"'!"&amp;$AO$8&amp;BY$10))))</f>
        <v/>
      </c>
      <c r="BZ13" s="182" t="str" cm="1">
        <f t="array" aca="1" ref="BZ13" ca="1">IF(OR($B13=par_list_vypnut,$O13&lt;BZ$9),"",PROPER(TRIM(INDIRECT("'"&amp;data!$B50&amp;"'!"&amp;$AN$8&amp;BZ$10))))</f>
        <v/>
      </c>
      <c r="CA13" s="182" t="str" cm="1">
        <f t="array" aca="1" ref="CA13" ca="1">IF(OR($B13=par_list_vypnut,$O13&lt;CA$9),"",PROPER(TRIM(INDIRECT("'"&amp;data!$B50&amp;"'!"&amp;$AO$8&amp;CA$10))))</f>
        <v/>
      </c>
      <c r="CB13" s="182" t="str" cm="1">
        <f t="array" aca="1" ref="CB13" ca="1">IF(OR($B13=par_list_vypnut,$O13&lt;CB$9),"",PROPER(TRIM(INDIRECT("'"&amp;data!$B50&amp;"'!"&amp;$AN$8&amp;CB$10))))</f>
        <v/>
      </c>
      <c r="CC13" s="182" t="str" cm="1">
        <f t="array" aca="1" ref="CC13" ca="1">IF(OR($B13=par_list_vypnut,$O13&lt;CC$9),"",PROPER(TRIM(INDIRECT("'"&amp;data!$B50&amp;"'!"&amp;$AO$8&amp;CC$10))))</f>
        <v/>
      </c>
      <c r="CD13" s="182" t="str" cm="1">
        <f t="array" aca="1" ref="CD13" ca="1">IF(OR($B13=par_list_vypnut,$O13&lt;CD$9),"",PROPER(TRIM(INDIRECT("'"&amp;data!$B50&amp;"'!"&amp;$AN$8&amp;CD$10))))</f>
        <v/>
      </c>
      <c r="CE13" s="182" t="str" cm="1">
        <f t="array" aca="1" ref="CE13" ca="1">IF(OR($B13=par_list_vypnut,$O13&lt;CE$9),"",PROPER(TRIM(INDIRECT("'"&amp;data!$B50&amp;"'!"&amp;$AO$8&amp;CE$10))))</f>
        <v/>
      </c>
      <c r="CF13" s="182" t="str" cm="1">
        <f t="array" aca="1" ref="CF13" ca="1">IF(OR($B13=par_list_vypnut,$O13&lt;CF$9),"",PROPER(TRIM(INDIRECT("'"&amp;data!$B50&amp;"'!"&amp;$AN$8&amp;CF$10))))</f>
        <v/>
      </c>
      <c r="CG13" s="182" t="str" cm="1">
        <f t="array" aca="1" ref="CG13" ca="1">IF(OR($B13=par_list_vypnut,$O13&lt;CG$9),"",PROPER(TRIM(INDIRECT("'"&amp;data!$B50&amp;"'!"&amp;$AO$8&amp;CG$10))))</f>
        <v/>
      </c>
      <c r="CH13" s="182" t="str" cm="1">
        <f t="array" aca="1" ref="CH13" ca="1">IF(OR($B13=par_list_vypnut,$O13&lt;CH$9),"",PROPER(TRIM(INDIRECT("'"&amp;data!$B50&amp;"'!"&amp;$AN$8&amp;CH$10))))</f>
        <v/>
      </c>
      <c r="CI13" s="182" t="str" cm="1">
        <f t="array" aca="1" ref="CI13" ca="1">IF(OR($B13=par_list_vypnut,$O13&lt;CI$9),"",PROPER(TRIM(INDIRECT("'"&amp;data!$B50&amp;"'!"&amp;$AO$8&amp;CI$10))))</f>
        <v/>
      </c>
      <c r="CJ13" s="182" t="str" cm="1">
        <f t="array" aca="1" ref="CJ13" ca="1">IF(OR($B13=par_list_vypnut,$O13&lt;CJ$9),"",PROPER(TRIM(INDIRECT("'"&amp;data!$B50&amp;"'!"&amp;$AN$8&amp;CJ$10))))</f>
        <v/>
      </c>
      <c r="CK13" s="188" t="str" cm="1">
        <f t="array" aca="1" ref="CK13" ca="1">IF(OR($B13=par_list_vypnut,$O13&lt;CK$9),"",PROPER(TRIM(INDIRECT("'"&amp;data!$B50&amp;"'!"&amp;$AO$8&amp;CK$10))))</f>
        <v/>
      </c>
      <c r="CL13" s="194" t="str" cm="1">
        <f t="array" aca="1" ref="CL13" ca="1">IF($B13=par_list_vypnut,"",IF($O13&gt;=CL$9,VALUE(TRIM(INDIRECT("'"&amp;data!$B50&amp;"'!"&amp;$AP$8&amp;CL$10))),""))</f>
        <v/>
      </c>
      <c r="CM13" s="182" t="str" cm="1">
        <f t="array" aca="1" ref="CM13" ca="1">IF($B13=par_list_vypnut,"",IF($O13&gt;=CM$9,VALUE(TRIM(INDIRECT("'"&amp;data!$B50&amp;"'!"&amp;$AP$8&amp;CM$10))),""))</f>
        <v/>
      </c>
      <c r="CN13" s="182" t="str" cm="1">
        <f t="array" aca="1" ref="CN13" ca="1">IF($B13=par_list_vypnut,"",IF($O13&gt;=CN$9,VALUE(TRIM(INDIRECT("'"&amp;data!$B50&amp;"'!"&amp;$AP$8&amp;CN$10))),""))</f>
        <v/>
      </c>
      <c r="CO13" s="182" t="str" cm="1">
        <f t="array" aca="1" ref="CO13" ca="1">IF($B13=par_list_vypnut,"",IF($O13&gt;=CO$9,VALUE(TRIM(INDIRECT("'"&amp;data!$B50&amp;"'!"&amp;$AP$8&amp;CO$10))),""))</f>
        <v/>
      </c>
      <c r="CP13" s="182" t="str" cm="1">
        <f t="array" aca="1" ref="CP13" ca="1">IF($B13=par_list_vypnut,"",IF($O13&gt;=CP$9,VALUE(TRIM(INDIRECT("'"&amp;data!$B50&amp;"'!"&amp;$AP$8&amp;CP$10))),""))</f>
        <v/>
      </c>
      <c r="CQ13" s="182" t="str" cm="1">
        <f t="array" aca="1" ref="CQ13" ca="1">IF($B13=par_list_vypnut,"",IF($O13&gt;=CQ$9,VALUE(TRIM(INDIRECT("'"&amp;data!$B50&amp;"'!"&amp;$AP$8&amp;CQ$10))),""))</f>
        <v/>
      </c>
      <c r="CR13" s="182" t="str" cm="1">
        <f t="array" aca="1" ref="CR13" ca="1">IF($B13=par_list_vypnut,"",IF($O13&gt;=CR$9,VALUE(TRIM(INDIRECT("'"&amp;data!$B50&amp;"'!"&amp;$AP$8&amp;CR$10))),""))</f>
        <v/>
      </c>
      <c r="CS13" s="182" t="str" cm="1">
        <f t="array" aca="1" ref="CS13" ca="1">IF($B13=par_list_vypnut,"",IF($O13&gt;=CS$9,VALUE(TRIM(INDIRECT("'"&amp;data!$B50&amp;"'!"&amp;$AP$8&amp;CS$10))),""))</f>
        <v/>
      </c>
      <c r="CT13" s="182" t="str" cm="1">
        <f t="array" aca="1" ref="CT13" ca="1">IF($B13=par_list_vypnut,"",IF($O13&gt;=CT$9,VALUE(TRIM(INDIRECT("'"&amp;data!$B50&amp;"'!"&amp;$AP$8&amp;CT$10))),""))</f>
        <v/>
      </c>
      <c r="CU13" s="182" t="str" cm="1">
        <f t="array" aca="1" ref="CU13" ca="1">IF($B13=par_list_vypnut,"",IF($O13&gt;=CU$9,VALUE(TRIM(INDIRECT("'"&amp;data!$B50&amp;"'!"&amp;$AP$8&amp;CU$10))),""))</f>
        <v/>
      </c>
      <c r="CV13" s="182" t="str" cm="1">
        <f t="array" aca="1" ref="CV13" ca="1">IF($B13=par_list_vypnut,"",IF($O13&gt;=CV$9,VALUE(TRIM(INDIRECT("'"&amp;data!$B50&amp;"'!"&amp;$AP$8&amp;CV$10))),""))</f>
        <v/>
      </c>
      <c r="CW13" s="182" t="str" cm="1">
        <f t="array" aca="1" ref="CW13" ca="1">IF($B13=par_list_vypnut,"",IF($O13&gt;=CW$9,VALUE(TRIM(INDIRECT("'"&amp;data!$B50&amp;"'!"&amp;$AP$8&amp;CW$10))),""))</f>
        <v/>
      </c>
      <c r="CX13" s="182" t="str" cm="1">
        <f t="array" aca="1" ref="CX13" ca="1">IF($B13=par_list_vypnut,"",IF($O13&gt;=CX$9,VALUE(TRIM(INDIRECT("'"&amp;data!$B50&amp;"'!"&amp;$AP$8&amp;CX$10))),""))</f>
        <v/>
      </c>
      <c r="CY13" s="182" t="str" cm="1">
        <f t="array" aca="1" ref="CY13" ca="1">IF($B13=par_list_vypnut,"",IF($O13&gt;=CY$9,VALUE(TRIM(INDIRECT("'"&amp;data!$B50&amp;"'!"&amp;$AP$8&amp;CY$10))),""))</f>
        <v/>
      </c>
      <c r="CZ13" s="182" t="str" cm="1">
        <f t="array" aca="1" ref="CZ13" ca="1">IF($B13=par_list_vypnut,"",IF($O13&gt;=CZ$9,VALUE(TRIM(INDIRECT("'"&amp;data!$B50&amp;"'!"&amp;$AP$8&amp;CZ$10))),""))</f>
        <v/>
      </c>
      <c r="DA13" s="182" t="str" cm="1">
        <f t="array" aca="1" ref="DA13" ca="1">IF($B13=par_list_vypnut,"",IF($O13&gt;=DA$9,VALUE(TRIM(INDIRECT("'"&amp;data!$B50&amp;"'!"&amp;$AP$8&amp;DA$10))),""))</f>
        <v/>
      </c>
      <c r="DB13" s="182" t="str" cm="1">
        <f t="array" aca="1" ref="DB13" ca="1">IF($B13=par_list_vypnut,"",IF($O13&gt;=DB$9,VALUE(TRIM(INDIRECT("'"&amp;data!$B50&amp;"'!"&amp;$AP$8&amp;DB$10))),""))</f>
        <v/>
      </c>
      <c r="DC13" s="182" t="str" cm="1">
        <f t="array" aca="1" ref="DC13" ca="1">IF($B13=par_list_vypnut,"",IF($O13&gt;=DC$9,VALUE(TRIM(INDIRECT("'"&amp;data!$B50&amp;"'!"&amp;$AP$8&amp;DC$10))),""))</f>
        <v/>
      </c>
      <c r="DD13" s="182" t="str" cm="1">
        <f t="array" aca="1" ref="DD13" ca="1">IF($B13=par_list_vypnut,"",IF($O13&gt;=DD$9,VALUE(TRIM(INDIRECT("'"&amp;data!$B50&amp;"'!"&amp;$AP$8&amp;DD$10))),""))</f>
        <v/>
      </c>
      <c r="DE13" s="182" t="str" cm="1">
        <f t="array" aca="1" ref="DE13" ca="1">IF($B13=par_list_vypnut,"",IF($O13&gt;=DE$9,VALUE(TRIM(INDIRECT("'"&amp;data!$B50&amp;"'!"&amp;$AP$8&amp;DE$10))),""))</f>
        <v/>
      </c>
      <c r="DF13" s="182" t="str" cm="1">
        <f t="array" aca="1" ref="DF13" ca="1">IF($B13=par_list_vypnut,"",IF($O13&gt;=DF$9,VALUE(TRIM(INDIRECT("'"&amp;data!$B50&amp;"'!"&amp;$AP$8&amp;DF$10))),""))</f>
        <v/>
      </c>
      <c r="DG13" s="182" t="str" cm="1">
        <f t="array" aca="1" ref="DG13" ca="1">IF($B13=par_list_vypnut,"",IF($O13&gt;=DG$9,VALUE(TRIM(INDIRECT("'"&amp;data!$B50&amp;"'!"&amp;$AP$8&amp;DG$10))),""))</f>
        <v/>
      </c>
      <c r="DH13" s="182" t="str" cm="1">
        <f t="array" aca="1" ref="DH13" ca="1">IF($B13=par_list_vypnut,"",IF($O13&gt;=DH$9,VALUE(TRIM(INDIRECT("'"&amp;data!$B50&amp;"'!"&amp;$AP$8&amp;DH$10))),""))</f>
        <v/>
      </c>
      <c r="DI13" s="182" t="str" cm="1">
        <f t="array" aca="1" ref="DI13" ca="1">IF($B13=par_list_vypnut,"",IF($O13&gt;=DI$9,VALUE(TRIM(INDIRECT("'"&amp;data!$B50&amp;"'!"&amp;$AP$8&amp;DI$10))),""))</f>
        <v/>
      </c>
      <c r="DJ13" s="188" t="str" cm="1">
        <f t="array" aca="1" ref="DJ13" ca="1">IF($B13=par_list_vypnut,"",IF($O13&gt;=DJ$9,VALUE(TRIM(INDIRECT("'"&amp;data!$B50&amp;"'!"&amp;$AP$8&amp;DJ$10))),""))</f>
        <v/>
      </c>
      <c r="DK13" s="187" t="str" cm="1">
        <f t="array" aca="1" ref="DK13" ca="1">IF($B13=par_list_vypnut,"",IF($O13&gt;=DK$9,INDIRECT("'"&amp;data!$B50&amp;"'!"&amp;$AQ$8&amp;DK$10,TRUE),""))</f>
        <v/>
      </c>
      <c r="DL13" s="182" t="str" cm="1">
        <f t="array" aca="1" ref="DL13" ca="1">IF($B13=par_list_vypnut,"",IF($O13&gt;=DL$9,INDIRECT("'"&amp;data!$B50&amp;"'!"&amp;$AQ$8&amp;DL$10,TRUE),""))</f>
        <v/>
      </c>
      <c r="DM13" s="182" t="str" cm="1">
        <f t="array" aca="1" ref="DM13" ca="1">IF($B13=par_list_vypnut,"",IF($O13&gt;=DM$9,INDIRECT("'"&amp;data!$B50&amp;"'!"&amp;$AQ$8&amp;DM$10,TRUE),""))</f>
        <v/>
      </c>
      <c r="DN13" s="182" t="str" cm="1">
        <f t="array" aca="1" ref="DN13" ca="1">IF($B13=par_list_vypnut,"",IF($O13&gt;=DN$9,INDIRECT("'"&amp;data!$B50&amp;"'!"&amp;$AQ$8&amp;DN$10,TRUE),""))</f>
        <v/>
      </c>
      <c r="DO13" s="182" t="str" cm="1">
        <f t="array" aca="1" ref="DO13" ca="1">IF($B13=par_list_vypnut,"",IF($O13&gt;=DO$9,INDIRECT("'"&amp;data!$B50&amp;"'!"&amp;$AQ$8&amp;DO$10,TRUE),""))</f>
        <v/>
      </c>
      <c r="DP13" s="182" t="str" cm="1">
        <f t="array" aca="1" ref="DP13" ca="1">IF($B13=par_list_vypnut,"",IF($O13&gt;=DP$9,INDIRECT("'"&amp;data!$B50&amp;"'!"&amp;$AQ$8&amp;DP$10,TRUE),""))</f>
        <v/>
      </c>
      <c r="DQ13" s="182" t="str" cm="1">
        <f t="array" aca="1" ref="DQ13" ca="1">IF($B13=par_list_vypnut,"",IF($O13&gt;=DQ$9,INDIRECT("'"&amp;data!$B50&amp;"'!"&amp;$AQ$8&amp;DQ$10,TRUE),""))</f>
        <v/>
      </c>
      <c r="DR13" s="182" t="str" cm="1">
        <f t="array" aca="1" ref="DR13" ca="1">IF($B13=par_list_vypnut,"",IF($O13&gt;=DR$9,INDIRECT("'"&amp;data!$B50&amp;"'!"&amp;$AQ$8&amp;DR$10,TRUE),""))</f>
        <v/>
      </c>
      <c r="DS13" s="182" t="str" cm="1">
        <f t="array" aca="1" ref="DS13" ca="1">IF($B13=par_list_vypnut,"",IF($O13&gt;=DS$9,INDIRECT("'"&amp;data!$B50&amp;"'!"&amp;$AQ$8&amp;DS$10,TRUE),""))</f>
        <v/>
      </c>
      <c r="DT13" s="182" t="str" cm="1">
        <f t="array" aca="1" ref="DT13" ca="1">IF($B13=par_list_vypnut,"",IF($O13&gt;=DT$9,INDIRECT("'"&amp;data!$B50&amp;"'!"&amp;$AQ$8&amp;DT$10,TRUE),""))</f>
        <v/>
      </c>
      <c r="DU13" s="182" t="str" cm="1">
        <f t="array" aca="1" ref="DU13" ca="1">IF($B13=par_list_vypnut,"",IF($O13&gt;=DU$9,INDIRECT("'"&amp;data!$B50&amp;"'!"&amp;$AQ$8&amp;DU$10,TRUE),""))</f>
        <v/>
      </c>
      <c r="DV13" s="182" t="str" cm="1">
        <f t="array" aca="1" ref="DV13" ca="1">IF($B13=par_list_vypnut,"",IF($O13&gt;=DV$9,INDIRECT("'"&amp;data!$B50&amp;"'!"&amp;$AQ$8&amp;DV$10,TRUE),""))</f>
        <v/>
      </c>
      <c r="DW13" s="182" t="str" cm="1">
        <f t="array" aca="1" ref="DW13" ca="1">IF($B13=par_list_vypnut,"",IF($O13&gt;=DW$9,INDIRECT("'"&amp;data!$B50&amp;"'!"&amp;$AQ$8&amp;DW$10,TRUE),""))</f>
        <v/>
      </c>
      <c r="DX13" s="182" t="str" cm="1">
        <f t="array" aca="1" ref="DX13" ca="1">IF($B13=par_list_vypnut,"",IF($O13&gt;=DX$9,INDIRECT("'"&amp;data!$B50&amp;"'!"&amp;$AQ$8&amp;DX$10,TRUE),""))</f>
        <v/>
      </c>
      <c r="DY13" s="182" t="str" cm="1">
        <f t="array" aca="1" ref="DY13" ca="1">IF($B13=par_list_vypnut,"",IF($O13&gt;=DY$9,INDIRECT("'"&amp;data!$B50&amp;"'!"&amp;$AQ$8&amp;DY$10,TRUE),""))</f>
        <v/>
      </c>
      <c r="DZ13" s="182" t="str" cm="1">
        <f t="array" aca="1" ref="DZ13" ca="1">IF($B13=par_list_vypnut,"",IF($O13&gt;=DZ$9,INDIRECT("'"&amp;data!$B50&amp;"'!"&amp;$AQ$8&amp;DZ$10,TRUE),""))</f>
        <v/>
      </c>
      <c r="EA13" s="182" t="str" cm="1">
        <f t="array" aca="1" ref="EA13" ca="1">IF($B13=par_list_vypnut,"",IF($O13&gt;=EA$9,INDIRECT("'"&amp;data!$B50&amp;"'!"&amp;$AQ$8&amp;EA$10,TRUE),""))</f>
        <v/>
      </c>
      <c r="EB13" s="182" t="str" cm="1">
        <f t="array" aca="1" ref="EB13" ca="1">IF($B13=par_list_vypnut,"",IF($O13&gt;=EB$9,INDIRECT("'"&amp;data!$B50&amp;"'!"&amp;$AQ$8&amp;EB$10,TRUE),""))</f>
        <v/>
      </c>
      <c r="EC13" s="182" t="str" cm="1">
        <f t="array" aca="1" ref="EC13" ca="1">IF($B13=par_list_vypnut,"",IF($O13&gt;=EC$9,INDIRECT("'"&amp;data!$B50&amp;"'!"&amp;$AQ$8&amp;EC$10,TRUE),""))</f>
        <v/>
      </c>
      <c r="ED13" s="182" t="str" cm="1">
        <f t="array" aca="1" ref="ED13" ca="1">IF($B13=par_list_vypnut,"",IF($O13&gt;=ED$9,INDIRECT("'"&amp;data!$B50&amp;"'!"&amp;$AQ$8&amp;ED$10,TRUE),""))</f>
        <v/>
      </c>
      <c r="EE13" s="182" t="str" cm="1">
        <f t="array" aca="1" ref="EE13" ca="1">IF($B13=par_list_vypnut,"",IF($O13&gt;=EE$9,INDIRECT("'"&amp;data!$B50&amp;"'!"&amp;$AQ$8&amp;EE$10,TRUE),""))</f>
        <v/>
      </c>
      <c r="EF13" s="182" t="str" cm="1">
        <f t="array" aca="1" ref="EF13" ca="1">IF($B13=par_list_vypnut,"",IF($O13&gt;=EF$9,INDIRECT("'"&amp;data!$B50&amp;"'!"&amp;$AQ$8&amp;EF$10,TRUE),""))</f>
        <v/>
      </c>
      <c r="EG13" s="182" t="str" cm="1">
        <f t="array" aca="1" ref="EG13" ca="1">IF($B13=par_list_vypnut,"",IF($O13&gt;=EG$9,INDIRECT("'"&amp;data!$B50&amp;"'!"&amp;$AQ$8&amp;EG$10,TRUE),""))</f>
        <v/>
      </c>
      <c r="EH13" s="182" t="str" cm="1">
        <f t="array" aca="1" ref="EH13" ca="1">IF($B13=par_list_vypnut,"",IF($O13&gt;=EH$9,INDIRECT("'"&amp;data!$B50&amp;"'!"&amp;$AQ$8&amp;EH$10,TRUE),""))</f>
        <v/>
      </c>
      <c r="EI13" s="188" t="str" cm="1">
        <f t="array" aca="1" ref="EI13" ca="1">IF($B13=par_list_vypnut,"",IF($O13&gt;=EI$9,INDIRECT("'"&amp;data!$B50&amp;"'!"&amp;$AQ$8&amp;EI$10,TRUE),""))</f>
        <v/>
      </c>
      <c r="EJ13" s="194" t="str">
        <f t="shared" ref="EJ13:EJ36" ca="1" si="48">IF($B13=par_list_vypnut,"",IF($O13&gt;=EJ$9,AN13&amp;" "&amp;AO13,""))</f>
        <v/>
      </c>
      <c r="EK13" s="182" t="str">
        <f t="shared" ca="1" si="23"/>
        <v/>
      </c>
      <c r="EL13" s="182" t="str">
        <f t="shared" ca="1" si="24"/>
        <v/>
      </c>
      <c r="EM13" s="182" t="str">
        <f t="shared" ca="1" si="25"/>
        <v/>
      </c>
      <c r="EN13" s="182" t="str">
        <f t="shared" ca="1" si="26"/>
        <v/>
      </c>
      <c r="EO13" s="182" t="str">
        <f t="shared" ca="1" si="27"/>
        <v/>
      </c>
      <c r="EP13" s="182" t="str">
        <f t="shared" ca="1" si="28"/>
        <v/>
      </c>
      <c r="EQ13" s="182" t="str">
        <f t="shared" ca="1" si="29"/>
        <v/>
      </c>
      <c r="ER13" s="182" t="str">
        <f t="shared" ca="1" si="30"/>
        <v/>
      </c>
      <c r="ES13" s="182" t="str">
        <f t="shared" ca="1" si="31"/>
        <v/>
      </c>
      <c r="ET13" s="182" t="str">
        <f t="shared" ca="1" si="32"/>
        <v/>
      </c>
      <c r="EU13" s="182" t="str">
        <f t="shared" ca="1" si="33"/>
        <v/>
      </c>
      <c r="EV13" s="182" t="str">
        <f t="shared" ca="1" si="34"/>
        <v/>
      </c>
      <c r="EW13" s="182" t="str">
        <f t="shared" ca="1" si="35"/>
        <v/>
      </c>
      <c r="EX13" s="182" t="str">
        <f t="shared" ca="1" si="36"/>
        <v/>
      </c>
      <c r="EY13" s="182" t="str">
        <f t="shared" ca="1" si="37"/>
        <v/>
      </c>
      <c r="EZ13" s="182" t="str">
        <f t="shared" ca="1" si="38"/>
        <v/>
      </c>
      <c r="FA13" s="182" t="str">
        <f t="shared" ca="1" si="39"/>
        <v/>
      </c>
      <c r="FB13" s="182" t="str">
        <f t="shared" ca="1" si="40"/>
        <v/>
      </c>
      <c r="FC13" s="182" t="str">
        <f t="shared" ca="1" si="41"/>
        <v/>
      </c>
      <c r="FD13" s="182" t="str">
        <f t="shared" ca="1" si="42"/>
        <v/>
      </c>
      <c r="FE13" s="182" t="str">
        <f t="shared" ca="1" si="43"/>
        <v/>
      </c>
      <c r="FF13" s="182" t="str">
        <f t="shared" ca="1" si="44"/>
        <v/>
      </c>
      <c r="FG13" s="182" t="str">
        <f t="shared" ca="1" si="45"/>
        <v/>
      </c>
      <c r="FH13" s="192" t="str">
        <f t="shared" ca="1" si="46"/>
        <v/>
      </c>
      <c r="FI13" s="195" t="str">
        <f t="shared" ca="1" si="47"/>
        <v>2. od 0</v>
      </c>
      <c r="FJ13" s="196"/>
    </row>
    <row r="14" spans="1:166" ht="15" thickBot="1" x14ac:dyDescent="0.35">
      <c r="A14" s="5" t="str">
        <f t="shared" ca="1" si="4"/>
        <v>par_list_chyba</v>
      </c>
      <c r="B14" s="5" t="str" cm="1">
        <f t="array" aca="1" ref="B14" ca="1">INDIRECT("'"&amp;data!B51&amp;"'!"&amp;ADDRESS(ROW('Přihláška č. 1'!$I$4),COLUMN('Přihláška č. 1'!$I$4),4))</f>
        <v>par_list_chyba</v>
      </c>
      <c r="C14" s="206" t="str">
        <f>HYPERLINK("#'"&amp;data!B51&amp;"'!D4","..."&amp;D14&amp;"!")</f>
        <v>...3!</v>
      </c>
      <c r="D14" s="5">
        <v>3</v>
      </c>
      <c r="E14" s="177" t="str">
        <f ca="1">IF(B14=par_list_vypnut,"",($S$7-1+data!D51)&amp;". od "&amp;I14)</f>
        <v>3. od 0</v>
      </c>
      <c r="F14" s="178"/>
      <c r="G14" s="179"/>
      <c r="H14" s="180"/>
      <c r="I14" s="181">
        <f t="shared" ca="1" si="5"/>
        <v>0</v>
      </c>
      <c r="J14" s="182" t="str">
        <f t="shared" ca="1" si="6"/>
        <v>chyba zkratky</v>
      </c>
      <c r="K14" s="183"/>
      <c r="L14" s="184" t="str" cm="1">
        <f t="array" aca="1" ref="L14" ca="1">IF(B14=par_list_vypnut,"",INDIRECT("'"&amp;data!B51&amp;"'!"&amp;ADDRESS(ROW('Přihláška č. 1'!$D$12),COLUMN('Přihláška č. 1'!$D$12),4)))</f>
        <v>Viz zpráva vpravo --&gt;</v>
      </c>
      <c r="M14" s="185" t="str">
        <f t="shared" ca="1" si="7"/>
        <v/>
      </c>
      <c r="N14" s="186" t="str">
        <f t="shared" ca="1" si="8"/>
        <v/>
      </c>
      <c r="O14" s="187" cm="1">
        <f t="array" aca="1" ref="O14" ca="1">IF(B14=par_list_vypnut,"",INDIRECT("'"&amp;data!B51&amp;"'!"&amp;ADDRESS(ROW('Přihláška č. 1'!$D$6),COLUMN('Přihláška č. 1'!$D$6),4)))</f>
        <v>0</v>
      </c>
      <c r="P14" s="182">
        <f ca="1">IF(B14=par_list_vypnut,"",COUNTIF(INDIRECT("'"&amp;data!B51&amp;"'!"&amp;ADDRESS(ROW('Přihláška č. 1'!$D$9),COLUMN('Přihláška č. 1'!$D$9),4)),"*")+COUNTIF(INDIRECT("'"&amp;data!B51&amp;"'!"&amp;ADDRESS(ROW('Přihláška č. 1'!$D$10),COLUMN('Přihláška č. 1'!$D$10),4)),"*"))</f>
        <v>0</v>
      </c>
      <c r="Q14" s="182">
        <f t="shared" ca="1" si="9"/>
        <v>0</v>
      </c>
      <c r="R14" s="182">
        <f t="shared" ca="1" si="10"/>
        <v>0</v>
      </c>
      <c r="S14" s="188">
        <f t="shared" ca="1" si="11"/>
        <v>0</v>
      </c>
      <c r="T14" s="187" cm="1">
        <f t="array" aca="1" ref="T14" ca="1">IF(B14=par_list_vypnut,"",INDIRECT("'"&amp;data!B51&amp;"'!"&amp;ADDRESS(ROW('Přihláška č. 1'!$D$4),COLUMN('Přihláška č. 1'!$D$4),4)))</f>
        <v>0</v>
      </c>
      <c r="U14" s="182" t="str" cm="1">
        <f t="array" aca="1" ref="U14" ca="1">IF(B14=par_list_vypnut,"",INDIRECT("'"&amp;data!B51&amp;"'!"&amp;ADDRESS(ROW('Přihláška č. 1'!$I$31),COLUMN('Přihláška č. 1'!$I$31),4)))</f>
        <v/>
      </c>
      <c r="V14" s="182" cm="1">
        <f t="array" aca="1" ref="V14" ca="1">IF(B14=par_list_vypnut,"",INDIRECT("'"&amp;data!B51&amp;"'!"&amp;ADDRESS(ROW('Přihláška č. 1'!$D$5),COLUMN('Přihláška č. 1'!$D$5),4)))</f>
        <v>0</v>
      </c>
      <c r="W14" s="182" t="str" cm="1">
        <f t="array" aca="1" ref="W14" ca="1">IF(B14=par_list_vypnut,"",IF(INDIRECT("'"&amp;data!B51&amp;"'!"&amp;ADDRESS(ROW('Přihláška č. 1'!$D$8),COLUMN('Přihláška č. 1'!$D$8),4),TRUE)="","",INDIRECT("'"&amp;data!B51&amp;"'!"&amp;ADDRESS(ROW('Přihláška č. 1'!$D$8),COLUMN('Přihláška č. 1'!$D$8),4),TRUE)))</f>
        <v/>
      </c>
      <c r="X14" s="189" t="str" cm="1">
        <f t="array" aca="1" ref="X14" ca="1">IF(B14=par_list_vypnut,"",INDIRECT("'"&amp;data!B51&amp;"'!"&amp;ADDRESS(ROW('Přihláška č. 1'!$I$20),COLUMN('Přihláška č. 1'!$I$20),4)))</f>
        <v/>
      </c>
      <c r="Y14" s="190"/>
      <c r="Z14" s="191"/>
      <c r="AA14" s="187" t="str" cm="1">
        <f t="array" aca="1" ref="AA14" ca="1">IF(OR(B14=par_list_vypnut,P14&lt;1),"",PROPER(INDIRECT("'"&amp;data!B51&amp;"'!"&amp;ADDRESS(ROW('Přihláška č. 1'!$D$9),COLUMN('Přihláška č. 1'!$D$9),4))))</f>
        <v/>
      </c>
      <c r="AB14" s="182" t="str" cm="1">
        <f t="array" aca="1" ref="AB14" ca="1">IF(OR(B14=par_list_vypnut,P14&lt;2),"",PROPER(INDIRECT("'"&amp;data!B51&amp;"'!"&amp;ADDRESS(ROW('Přihláška č. 1'!$D$10),COLUMN('Přihláška č. 1'!$D$10),4))))</f>
        <v/>
      </c>
      <c r="AC14" s="182" t="str">
        <f t="shared" ca="1" si="12"/>
        <v/>
      </c>
      <c r="AD14" s="188" t="str">
        <f t="shared" ca="1" si="13"/>
        <v/>
      </c>
      <c r="AE14" s="187" t="str">
        <f t="shared" ca="1" si="14"/>
        <v/>
      </c>
      <c r="AF14" s="182" t="str">
        <f t="shared" ca="1" si="15"/>
        <v/>
      </c>
      <c r="AG14" s="182" t="str">
        <f t="shared" ca="1" si="16"/>
        <v/>
      </c>
      <c r="AH14" s="182" t="str">
        <f t="shared" ca="1" si="17"/>
        <v/>
      </c>
      <c r="AI14" s="182" t="str">
        <f t="shared" ca="1" si="18"/>
        <v/>
      </c>
      <c r="AJ14" s="192" t="str">
        <f t="shared" ca="1" si="19"/>
        <v/>
      </c>
      <c r="AK14" s="182" t="str">
        <f t="shared" ca="1" si="20"/>
        <v/>
      </c>
      <c r="AL14" s="182" t="str">
        <f t="shared" ca="1" si="21"/>
        <v/>
      </c>
      <c r="AM14" s="193" t="str">
        <f t="shared" ca="1" si="22"/>
        <v/>
      </c>
      <c r="AN14" s="187" t="str" cm="1">
        <f t="array" aca="1" ref="AN14" ca="1">IF(OR($B14=par_list_vypnut,$O14&lt;AN$9),"",PROPER(TRIM(INDIRECT("'"&amp;data!$B51&amp;"'!"&amp;$AN$8&amp;AN$10))))</f>
        <v/>
      </c>
      <c r="AO14" s="182" t="str" cm="1">
        <f t="array" aca="1" ref="AO14" ca="1">IF(OR($B14=par_list_vypnut,$O14&lt;AO$9),"",PROPER(TRIM(INDIRECT("'"&amp;data!$B51&amp;"'!"&amp;$AO$8&amp;AO$10))))</f>
        <v/>
      </c>
      <c r="AP14" s="182" t="str" cm="1">
        <f t="array" aca="1" ref="AP14" ca="1">IF(OR($B14=par_list_vypnut,$O14&lt;AP$9),"",PROPER(TRIM(INDIRECT("'"&amp;data!$B51&amp;"'!"&amp;$AN$8&amp;AP$10))))</f>
        <v/>
      </c>
      <c r="AQ14" s="182" t="str" cm="1">
        <f t="array" aca="1" ref="AQ14" ca="1">IF(OR($B14=par_list_vypnut,$O14&lt;AQ$9),"",PROPER(TRIM(INDIRECT("'"&amp;data!$B51&amp;"'!"&amp;$AO$8&amp;AQ$10))))</f>
        <v/>
      </c>
      <c r="AR14" s="182" t="str" cm="1">
        <f t="array" aca="1" ref="AR14" ca="1">IF(OR($B14=par_list_vypnut,$O14&lt;AR$9),"",PROPER(TRIM(INDIRECT("'"&amp;data!$B51&amp;"'!"&amp;$AN$8&amp;AR$10))))</f>
        <v/>
      </c>
      <c r="AS14" s="182" t="str" cm="1">
        <f t="array" aca="1" ref="AS14" ca="1">IF(OR($B14=par_list_vypnut,$O14&lt;AS$9),"",PROPER(TRIM(INDIRECT("'"&amp;data!$B51&amp;"'!"&amp;$AO$8&amp;AS$10))))</f>
        <v/>
      </c>
      <c r="AT14" s="182" t="str" cm="1">
        <f t="array" aca="1" ref="AT14" ca="1">IF(OR($B14=par_list_vypnut,$O14&lt;AT$9),"",PROPER(TRIM(INDIRECT("'"&amp;data!$B51&amp;"'!"&amp;$AN$8&amp;AT$10))))</f>
        <v/>
      </c>
      <c r="AU14" s="182" t="str" cm="1">
        <f t="array" aca="1" ref="AU14" ca="1">IF(OR($B14=par_list_vypnut,$O14&lt;AU$9),"",PROPER(TRIM(INDIRECT("'"&amp;data!$B51&amp;"'!"&amp;$AO$8&amp;AU$10))))</f>
        <v/>
      </c>
      <c r="AV14" s="182" t="str" cm="1">
        <f t="array" aca="1" ref="AV14" ca="1">IF(OR($B14=par_list_vypnut,$O14&lt;AV$9),"",PROPER(TRIM(INDIRECT("'"&amp;data!$B51&amp;"'!"&amp;$AN$8&amp;AV$10))))</f>
        <v/>
      </c>
      <c r="AW14" s="182" t="str" cm="1">
        <f t="array" aca="1" ref="AW14" ca="1">IF(OR($B14=par_list_vypnut,$O14&lt;AW$9),"",PROPER(TRIM(INDIRECT("'"&amp;data!$B51&amp;"'!"&amp;$AO$8&amp;AW$10))))</f>
        <v/>
      </c>
      <c r="AX14" s="182" t="str" cm="1">
        <f t="array" aca="1" ref="AX14" ca="1">IF(OR($B14=par_list_vypnut,$O14&lt;AX$9),"",PROPER(TRIM(INDIRECT("'"&amp;data!$B51&amp;"'!"&amp;$AN$8&amp;AX$10))))</f>
        <v/>
      </c>
      <c r="AY14" s="182" t="str" cm="1">
        <f t="array" aca="1" ref="AY14" ca="1">IF(OR($B14=par_list_vypnut,$O14&lt;AY$9),"",PROPER(TRIM(INDIRECT("'"&amp;data!$B51&amp;"'!"&amp;$AO$8&amp;AY$10))))</f>
        <v/>
      </c>
      <c r="AZ14" s="182" t="str" cm="1">
        <f t="array" aca="1" ref="AZ14" ca="1">IF(OR($B14=par_list_vypnut,$O14&lt;AZ$9),"",PROPER(TRIM(INDIRECT("'"&amp;data!$B51&amp;"'!"&amp;$AN$8&amp;AZ$10))))</f>
        <v/>
      </c>
      <c r="BA14" s="182" t="str" cm="1">
        <f t="array" aca="1" ref="BA14" ca="1">IF(OR($B14=par_list_vypnut,$O14&lt;BA$9),"",PROPER(TRIM(INDIRECT("'"&amp;data!$B51&amp;"'!"&amp;$AO$8&amp;BA$10))))</f>
        <v/>
      </c>
      <c r="BB14" s="182" t="str" cm="1">
        <f t="array" aca="1" ref="BB14" ca="1">IF(OR($B14=par_list_vypnut,$O14&lt;BB$9),"",PROPER(TRIM(INDIRECT("'"&amp;data!$B51&amp;"'!"&amp;$AN$8&amp;BB$10))))</f>
        <v/>
      </c>
      <c r="BC14" s="182" t="str" cm="1">
        <f t="array" aca="1" ref="BC14" ca="1">IF(OR($B14=par_list_vypnut,$O14&lt;BC$9),"",PROPER(TRIM(INDIRECT("'"&amp;data!$B51&amp;"'!"&amp;$AO$8&amp;BC$10))))</f>
        <v/>
      </c>
      <c r="BD14" s="182" t="str" cm="1">
        <f t="array" aca="1" ref="BD14" ca="1">IF(OR($B14=par_list_vypnut,$O14&lt;BD$9),"",PROPER(TRIM(INDIRECT("'"&amp;data!$B51&amp;"'!"&amp;$AN$8&amp;BD$10))))</f>
        <v/>
      </c>
      <c r="BE14" s="182" t="str" cm="1">
        <f t="array" aca="1" ref="BE14" ca="1">IF(OR($B14=par_list_vypnut,$O14&lt;BE$9),"",PROPER(TRIM(INDIRECT("'"&amp;data!$B51&amp;"'!"&amp;$AO$8&amp;BE$10))))</f>
        <v/>
      </c>
      <c r="BF14" s="182" t="str" cm="1">
        <f t="array" aca="1" ref="BF14" ca="1">IF(OR($B14=par_list_vypnut,$O14&lt;BF$9),"",PROPER(TRIM(INDIRECT("'"&amp;data!$B51&amp;"'!"&amp;$AN$8&amp;BF$10))))</f>
        <v/>
      </c>
      <c r="BG14" s="182" t="str" cm="1">
        <f t="array" aca="1" ref="BG14" ca="1">IF(OR($B14=par_list_vypnut,$O14&lt;BG$9),"",PROPER(TRIM(INDIRECT("'"&amp;data!$B51&amp;"'!"&amp;$AO$8&amp;BG$10))))</f>
        <v/>
      </c>
      <c r="BH14" s="182" t="str" cm="1">
        <f t="array" aca="1" ref="BH14" ca="1">IF(OR($B14=par_list_vypnut,$O14&lt;BH$9),"",PROPER(TRIM(INDIRECT("'"&amp;data!$B51&amp;"'!"&amp;$AN$8&amp;BH$10))))</f>
        <v/>
      </c>
      <c r="BI14" s="182" t="str" cm="1">
        <f t="array" aca="1" ref="BI14" ca="1">IF(OR($B14=par_list_vypnut,$O14&lt;BI$9),"",PROPER(TRIM(INDIRECT("'"&amp;data!$B51&amp;"'!"&amp;$AO$8&amp;BI$10))))</f>
        <v/>
      </c>
      <c r="BJ14" s="182" t="str" cm="1">
        <f t="array" aca="1" ref="BJ14" ca="1">IF(OR($B14=par_list_vypnut,$O14&lt;BJ$9),"",PROPER(TRIM(INDIRECT("'"&amp;data!$B51&amp;"'!"&amp;$AN$8&amp;BJ$10))))</f>
        <v/>
      </c>
      <c r="BK14" s="182" t="str" cm="1">
        <f t="array" aca="1" ref="BK14" ca="1">IF(OR($B14=par_list_vypnut,$O14&lt;BK$9),"",PROPER(TRIM(INDIRECT("'"&amp;data!$B51&amp;"'!"&amp;$AO$8&amp;BK$10))))</f>
        <v/>
      </c>
      <c r="BL14" s="182" t="str" cm="1">
        <f t="array" aca="1" ref="BL14" ca="1">IF(OR($B14=par_list_vypnut,$O14&lt;BL$9),"",PROPER(TRIM(INDIRECT("'"&amp;data!$B51&amp;"'!"&amp;$AN$8&amp;BL$10))))</f>
        <v/>
      </c>
      <c r="BM14" s="182" t="str" cm="1">
        <f t="array" aca="1" ref="BM14" ca="1">IF(OR($B14=par_list_vypnut,$O14&lt;BM$9),"",PROPER(TRIM(INDIRECT("'"&amp;data!$B51&amp;"'!"&amp;$AO$8&amp;BM$10))))</f>
        <v/>
      </c>
      <c r="BN14" s="182" t="str" cm="1">
        <f t="array" aca="1" ref="BN14" ca="1">IF(OR($B14=par_list_vypnut,$O14&lt;BN$9),"",PROPER(TRIM(INDIRECT("'"&amp;data!$B51&amp;"'!"&amp;$AN$8&amp;BN$10))))</f>
        <v/>
      </c>
      <c r="BO14" s="182" t="str" cm="1">
        <f t="array" aca="1" ref="BO14" ca="1">IF(OR($B14=par_list_vypnut,$O14&lt;BO$9),"",PROPER(TRIM(INDIRECT("'"&amp;data!$B51&amp;"'!"&amp;$AO$8&amp;BO$10))))</f>
        <v/>
      </c>
      <c r="BP14" s="182" t="str" cm="1">
        <f t="array" aca="1" ref="BP14" ca="1">IF(OR($B14=par_list_vypnut,$O14&lt;BP$9),"",PROPER(TRIM(INDIRECT("'"&amp;data!$B51&amp;"'!"&amp;$AN$8&amp;BP$10))))</f>
        <v/>
      </c>
      <c r="BQ14" s="182" t="str" cm="1">
        <f t="array" aca="1" ref="BQ14" ca="1">IF(OR($B14=par_list_vypnut,$O14&lt;BQ$9),"",PROPER(TRIM(INDIRECT("'"&amp;data!$B51&amp;"'!"&amp;$AO$8&amp;BQ$10))))</f>
        <v/>
      </c>
      <c r="BR14" s="182" t="str" cm="1">
        <f t="array" aca="1" ref="BR14" ca="1">IF(OR($B14=par_list_vypnut,$O14&lt;BR$9),"",PROPER(TRIM(INDIRECT("'"&amp;data!$B51&amp;"'!"&amp;$AN$8&amp;BR$10))))</f>
        <v/>
      </c>
      <c r="BS14" s="182" t="str" cm="1">
        <f t="array" aca="1" ref="BS14" ca="1">IF(OR($B14=par_list_vypnut,$O14&lt;BS$9),"",PROPER(TRIM(INDIRECT("'"&amp;data!$B51&amp;"'!"&amp;$AO$8&amp;BS$10))))</f>
        <v/>
      </c>
      <c r="BT14" s="182" t="str" cm="1">
        <f t="array" aca="1" ref="BT14" ca="1">IF(OR($B14=par_list_vypnut,$O14&lt;BT$9),"",PROPER(TRIM(INDIRECT("'"&amp;data!$B51&amp;"'!"&amp;$AN$8&amp;BT$10))))</f>
        <v/>
      </c>
      <c r="BU14" s="182" t="str" cm="1">
        <f t="array" aca="1" ref="BU14" ca="1">IF(OR($B14=par_list_vypnut,$O14&lt;BU$9),"",PROPER(TRIM(INDIRECT("'"&amp;data!$B51&amp;"'!"&amp;$AO$8&amp;BU$10))))</f>
        <v/>
      </c>
      <c r="BV14" s="182" t="str" cm="1">
        <f t="array" aca="1" ref="BV14" ca="1">IF(OR($B14=par_list_vypnut,$O14&lt;BV$9),"",PROPER(TRIM(INDIRECT("'"&amp;data!$B51&amp;"'!"&amp;$AN$8&amp;BV$10))))</f>
        <v/>
      </c>
      <c r="BW14" s="182" t="str" cm="1">
        <f t="array" aca="1" ref="BW14" ca="1">IF(OR($B14=par_list_vypnut,$O14&lt;BW$9),"",PROPER(TRIM(INDIRECT("'"&amp;data!$B51&amp;"'!"&amp;$AO$8&amp;BW$10))))</f>
        <v/>
      </c>
      <c r="BX14" s="182" t="str" cm="1">
        <f t="array" aca="1" ref="BX14" ca="1">IF(OR($B14=par_list_vypnut,$O14&lt;BX$9),"",PROPER(TRIM(INDIRECT("'"&amp;data!$B51&amp;"'!"&amp;$AN$8&amp;BX$10))))</f>
        <v/>
      </c>
      <c r="BY14" s="182" t="str" cm="1">
        <f t="array" aca="1" ref="BY14" ca="1">IF(OR($B14=par_list_vypnut,$O14&lt;BY$9),"",PROPER(TRIM(INDIRECT("'"&amp;data!$B51&amp;"'!"&amp;$AO$8&amp;BY$10))))</f>
        <v/>
      </c>
      <c r="BZ14" s="182" t="str" cm="1">
        <f t="array" aca="1" ref="BZ14" ca="1">IF(OR($B14=par_list_vypnut,$O14&lt;BZ$9),"",PROPER(TRIM(INDIRECT("'"&amp;data!$B51&amp;"'!"&amp;$AN$8&amp;BZ$10))))</f>
        <v/>
      </c>
      <c r="CA14" s="182" t="str" cm="1">
        <f t="array" aca="1" ref="CA14" ca="1">IF(OR($B14=par_list_vypnut,$O14&lt;CA$9),"",PROPER(TRIM(INDIRECT("'"&amp;data!$B51&amp;"'!"&amp;$AO$8&amp;CA$10))))</f>
        <v/>
      </c>
      <c r="CB14" s="182" t="str" cm="1">
        <f t="array" aca="1" ref="CB14" ca="1">IF(OR($B14=par_list_vypnut,$O14&lt;CB$9),"",PROPER(TRIM(INDIRECT("'"&amp;data!$B51&amp;"'!"&amp;$AN$8&amp;CB$10))))</f>
        <v/>
      </c>
      <c r="CC14" s="182" t="str" cm="1">
        <f t="array" aca="1" ref="CC14" ca="1">IF(OR($B14=par_list_vypnut,$O14&lt;CC$9),"",PROPER(TRIM(INDIRECT("'"&amp;data!$B51&amp;"'!"&amp;$AO$8&amp;CC$10))))</f>
        <v/>
      </c>
      <c r="CD14" s="182" t="str" cm="1">
        <f t="array" aca="1" ref="CD14" ca="1">IF(OR($B14=par_list_vypnut,$O14&lt;CD$9),"",PROPER(TRIM(INDIRECT("'"&amp;data!$B51&amp;"'!"&amp;$AN$8&amp;CD$10))))</f>
        <v/>
      </c>
      <c r="CE14" s="182" t="str" cm="1">
        <f t="array" aca="1" ref="CE14" ca="1">IF(OR($B14=par_list_vypnut,$O14&lt;CE$9),"",PROPER(TRIM(INDIRECT("'"&amp;data!$B51&amp;"'!"&amp;$AO$8&amp;CE$10))))</f>
        <v/>
      </c>
      <c r="CF14" s="182" t="str" cm="1">
        <f t="array" aca="1" ref="CF14" ca="1">IF(OR($B14=par_list_vypnut,$O14&lt;CF$9),"",PROPER(TRIM(INDIRECT("'"&amp;data!$B51&amp;"'!"&amp;$AN$8&amp;CF$10))))</f>
        <v/>
      </c>
      <c r="CG14" s="182" t="str" cm="1">
        <f t="array" aca="1" ref="CG14" ca="1">IF(OR($B14=par_list_vypnut,$O14&lt;CG$9),"",PROPER(TRIM(INDIRECT("'"&amp;data!$B51&amp;"'!"&amp;$AO$8&amp;CG$10))))</f>
        <v/>
      </c>
      <c r="CH14" s="182" t="str" cm="1">
        <f t="array" aca="1" ref="CH14" ca="1">IF(OR($B14=par_list_vypnut,$O14&lt;CH$9),"",PROPER(TRIM(INDIRECT("'"&amp;data!$B51&amp;"'!"&amp;$AN$8&amp;CH$10))))</f>
        <v/>
      </c>
      <c r="CI14" s="182" t="str" cm="1">
        <f t="array" aca="1" ref="CI14" ca="1">IF(OR($B14=par_list_vypnut,$O14&lt;CI$9),"",PROPER(TRIM(INDIRECT("'"&amp;data!$B51&amp;"'!"&amp;$AO$8&amp;CI$10))))</f>
        <v/>
      </c>
      <c r="CJ14" s="182" t="str" cm="1">
        <f t="array" aca="1" ref="CJ14" ca="1">IF(OR($B14=par_list_vypnut,$O14&lt;CJ$9),"",PROPER(TRIM(INDIRECT("'"&amp;data!$B51&amp;"'!"&amp;$AN$8&amp;CJ$10))))</f>
        <v/>
      </c>
      <c r="CK14" s="188" t="str" cm="1">
        <f t="array" aca="1" ref="CK14" ca="1">IF(OR($B14=par_list_vypnut,$O14&lt;CK$9),"",PROPER(TRIM(INDIRECT("'"&amp;data!$B51&amp;"'!"&amp;$AO$8&amp;CK$10))))</f>
        <v/>
      </c>
      <c r="CL14" s="194" t="str" cm="1">
        <f t="array" aca="1" ref="CL14" ca="1">IF($B14=par_list_vypnut,"",IF($O14&gt;=CL$9,VALUE(TRIM(INDIRECT("'"&amp;data!$B51&amp;"'!"&amp;$AP$8&amp;CL$10))),""))</f>
        <v/>
      </c>
      <c r="CM14" s="182" t="str" cm="1">
        <f t="array" aca="1" ref="CM14" ca="1">IF($B14=par_list_vypnut,"",IF($O14&gt;=CM$9,VALUE(TRIM(INDIRECT("'"&amp;data!$B51&amp;"'!"&amp;$AP$8&amp;CM$10))),""))</f>
        <v/>
      </c>
      <c r="CN14" s="182" t="str" cm="1">
        <f t="array" aca="1" ref="CN14" ca="1">IF($B14=par_list_vypnut,"",IF($O14&gt;=CN$9,VALUE(TRIM(INDIRECT("'"&amp;data!$B51&amp;"'!"&amp;$AP$8&amp;CN$10))),""))</f>
        <v/>
      </c>
      <c r="CO14" s="182" t="str" cm="1">
        <f t="array" aca="1" ref="CO14" ca="1">IF($B14=par_list_vypnut,"",IF($O14&gt;=CO$9,VALUE(TRIM(INDIRECT("'"&amp;data!$B51&amp;"'!"&amp;$AP$8&amp;CO$10))),""))</f>
        <v/>
      </c>
      <c r="CP14" s="182" t="str" cm="1">
        <f t="array" aca="1" ref="CP14" ca="1">IF($B14=par_list_vypnut,"",IF($O14&gt;=CP$9,VALUE(TRIM(INDIRECT("'"&amp;data!$B51&amp;"'!"&amp;$AP$8&amp;CP$10))),""))</f>
        <v/>
      </c>
      <c r="CQ14" s="182" t="str" cm="1">
        <f t="array" aca="1" ref="CQ14" ca="1">IF($B14=par_list_vypnut,"",IF($O14&gt;=CQ$9,VALUE(TRIM(INDIRECT("'"&amp;data!$B51&amp;"'!"&amp;$AP$8&amp;CQ$10))),""))</f>
        <v/>
      </c>
      <c r="CR14" s="182" t="str" cm="1">
        <f t="array" aca="1" ref="CR14" ca="1">IF($B14=par_list_vypnut,"",IF($O14&gt;=CR$9,VALUE(TRIM(INDIRECT("'"&amp;data!$B51&amp;"'!"&amp;$AP$8&amp;CR$10))),""))</f>
        <v/>
      </c>
      <c r="CS14" s="182" t="str" cm="1">
        <f t="array" aca="1" ref="CS14" ca="1">IF($B14=par_list_vypnut,"",IF($O14&gt;=CS$9,VALUE(TRIM(INDIRECT("'"&amp;data!$B51&amp;"'!"&amp;$AP$8&amp;CS$10))),""))</f>
        <v/>
      </c>
      <c r="CT14" s="182" t="str" cm="1">
        <f t="array" aca="1" ref="CT14" ca="1">IF($B14=par_list_vypnut,"",IF($O14&gt;=CT$9,VALUE(TRIM(INDIRECT("'"&amp;data!$B51&amp;"'!"&amp;$AP$8&amp;CT$10))),""))</f>
        <v/>
      </c>
      <c r="CU14" s="182" t="str" cm="1">
        <f t="array" aca="1" ref="CU14" ca="1">IF($B14=par_list_vypnut,"",IF($O14&gt;=CU$9,VALUE(TRIM(INDIRECT("'"&amp;data!$B51&amp;"'!"&amp;$AP$8&amp;CU$10))),""))</f>
        <v/>
      </c>
      <c r="CV14" s="182" t="str" cm="1">
        <f t="array" aca="1" ref="CV14" ca="1">IF($B14=par_list_vypnut,"",IF($O14&gt;=CV$9,VALUE(TRIM(INDIRECT("'"&amp;data!$B51&amp;"'!"&amp;$AP$8&amp;CV$10))),""))</f>
        <v/>
      </c>
      <c r="CW14" s="182" t="str" cm="1">
        <f t="array" aca="1" ref="CW14" ca="1">IF($B14=par_list_vypnut,"",IF($O14&gt;=CW$9,VALUE(TRIM(INDIRECT("'"&amp;data!$B51&amp;"'!"&amp;$AP$8&amp;CW$10))),""))</f>
        <v/>
      </c>
      <c r="CX14" s="182" t="str" cm="1">
        <f t="array" aca="1" ref="CX14" ca="1">IF($B14=par_list_vypnut,"",IF($O14&gt;=CX$9,VALUE(TRIM(INDIRECT("'"&amp;data!$B51&amp;"'!"&amp;$AP$8&amp;CX$10))),""))</f>
        <v/>
      </c>
      <c r="CY14" s="182" t="str" cm="1">
        <f t="array" aca="1" ref="CY14" ca="1">IF($B14=par_list_vypnut,"",IF($O14&gt;=CY$9,VALUE(TRIM(INDIRECT("'"&amp;data!$B51&amp;"'!"&amp;$AP$8&amp;CY$10))),""))</f>
        <v/>
      </c>
      <c r="CZ14" s="182" t="str" cm="1">
        <f t="array" aca="1" ref="CZ14" ca="1">IF($B14=par_list_vypnut,"",IF($O14&gt;=CZ$9,VALUE(TRIM(INDIRECT("'"&amp;data!$B51&amp;"'!"&amp;$AP$8&amp;CZ$10))),""))</f>
        <v/>
      </c>
      <c r="DA14" s="182" t="str" cm="1">
        <f t="array" aca="1" ref="DA14" ca="1">IF($B14=par_list_vypnut,"",IF($O14&gt;=DA$9,VALUE(TRIM(INDIRECT("'"&amp;data!$B51&amp;"'!"&amp;$AP$8&amp;DA$10))),""))</f>
        <v/>
      </c>
      <c r="DB14" s="182" t="str" cm="1">
        <f t="array" aca="1" ref="DB14" ca="1">IF($B14=par_list_vypnut,"",IF($O14&gt;=DB$9,VALUE(TRIM(INDIRECT("'"&amp;data!$B51&amp;"'!"&amp;$AP$8&amp;DB$10))),""))</f>
        <v/>
      </c>
      <c r="DC14" s="182" t="str" cm="1">
        <f t="array" aca="1" ref="DC14" ca="1">IF($B14=par_list_vypnut,"",IF($O14&gt;=DC$9,VALUE(TRIM(INDIRECT("'"&amp;data!$B51&amp;"'!"&amp;$AP$8&amp;DC$10))),""))</f>
        <v/>
      </c>
      <c r="DD14" s="182" t="str" cm="1">
        <f t="array" aca="1" ref="DD14" ca="1">IF($B14=par_list_vypnut,"",IF($O14&gt;=DD$9,VALUE(TRIM(INDIRECT("'"&amp;data!$B51&amp;"'!"&amp;$AP$8&amp;DD$10))),""))</f>
        <v/>
      </c>
      <c r="DE14" s="182" t="str" cm="1">
        <f t="array" aca="1" ref="DE14" ca="1">IF($B14=par_list_vypnut,"",IF($O14&gt;=DE$9,VALUE(TRIM(INDIRECT("'"&amp;data!$B51&amp;"'!"&amp;$AP$8&amp;DE$10))),""))</f>
        <v/>
      </c>
      <c r="DF14" s="182" t="str" cm="1">
        <f t="array" aca="1" ref="DF14" ca="1">IF($B14=par_list_vypnut,"",IF($O14&gt;=DF$9,VALUE(TRIM(INDIRECT("'"&amp;data!$B51&amp;"'!"&amp;$AP$8&amp;DF$10))),""))</f>
        <v/>
      </c>
      <c r="DG14" s="182" t="str" cm="1">
        <f t="array" aca="1" ref="DG14" ca="1">IF($B14=par_list_vypnut,"",IF($O14&gt;=DG$9,VALUE(TRIM(INDIRECT("'"&amp;data!$B51&amp;"'!"&amp;$AP$8&amp;DG$10))),""))</f>
        <v/>
      </c>
      <c r="DH14" s="182" t="str" cm="1">
        <f t="array" aca="1" ref="DH14" ca="1">IF($B14=par_list_vypnut,"",IF($O14&gt;=DH$9,VALUE(TRIM(INDIRECT("'"&amp;data!$B51&amp;"'!"&amp;$AP$8&amp;DH$10))),""))</f>
        <v/>
      </c>
      <c r="DI14" s="182" t="str" cm="1">
        <f t="array" aca="1" ref="DI14" ca="1">IF($B14=par_list_vypnut,"",IF($O14&gt;=DI$9,VALUE(TRIM(INDIRECT("'"&amp;data!$B51&amp;"'!"&amp;$AP$8&amp;DI$10))),""))</f>
        <v/>
      </c>
      <c r="DJ14" s="188" t="str" cm="1">
        <f t="array" aca="1" ref="DJ14" ca="1">IF($B14=par_list_vypnut,"",IF($O14&gt;=DJ$9,VALUE(TRIM(INDIRECT("'"&amp;data!$B51&amp;"'!"&amp;$AP$8&amp;DJ$10))),""))</f>
        <v/>
      </c>
      <c r="DK14" s="187" t="str" cm="1">
        <f t="array" aca="1" ref="DK14" ca="1">IF($B14=par_list_vypnut,"",IF($O14&gt;=DK$9,INDIRECT("'"&amp;data!$B51&amp;"'!"&amp;$AQ$8&amp;DK$10,TRUE),""))</f>
        <v/>
      </c>
      <c r="DL14" s="182" t="str" cm="1">
        <f t="array" aca="1" ref="DL14" ca="1">IF($B14=par_list_vypnut,"",IF($O14&gt;=DL$9,INDIRECT("'"&amp;data!$B51&amp;"'!"&amp;$AQ$8&amp;DL$10,TRUE),""))</f>
        <v/>
      </c>
      <c r="DM14" s="182" t="str" cm="1">
        <f t="array" aca="1" ref="DM14" ca="1">IF($B14=par_list_vypnut,"",IF($O14&gt;=DM$9,INDIRECT("'"&amp;data!$B51&amp;"'!"&amp;$AQ$8&amp;DM$10,TRUE),""))</f>
        <v/>
      </c>
      <c r="DN14" s="182" t="str" cm="1">
        <f t="array" aca="1" ref="DN14" ca="1">IF($B14=par_list_vypnut,"",IF($O14&gt;=DN$9,INDIRECT("'"&amp;data!$B51&amp;"'!"&amp;$AQ$8&amp;DN$10,TRUE),""))</f>
        <v/>
      </c>
      <c r="DO14" s="182" t="str" cm="1">
        <f t="array" aca="1" ref="DO14" ca="1">IF($B14=par_list_vypnut,"",IF($O14&gt;=DO$9,INDIRECT("'"&amp;data!$B51&amp;"'!"&amp;$AQ$8&amp;DO$10,TRUE),""))</f>
        <v/>
      </c>
      <c r="DP14" s="182" t="str" cm="1">
        <f t="array" aca="1" ref="DP14" ca="1">IF($B14=par_list_vypnut,"",IF($O14&gt;=DP$9,INDIRECT("'"&amp;data!$B51&amp;"'!"&amp;$AQ$8&amp;DP$10,TRUE),""))</f>
        <v/>
      </c>
      <c r="DQ14" s="182" t="str" cm="1">
        <f t="array" aca="1" ref="DQ14" ca="1">IF($B14=par_list_vypnut,"",IF($O14&gt;=DQ$9,INDIRECT("'"&amp;data!$B51&amp;"'!"&amp;$AQ$8&amp;DQ$10,TRUE),""))</f>
        <v/>
      </c>
      <c r="DR14" s="182" t="str" cm="1">
        <f t="array" aca="1" ref="DR14" ca="1">IF($B14=par_list_vypnut,"",IF($O14&gt;=DR$9,INDIRECT("'"&amp;data!$B51&amp;"'!"&amp;$AQ$8&amp;DR$10,TRUE),""))</f>
        <v/>
      </c>
      <c r="DS14" s="182" t="str" cm="1">
        <f t="array" aca="1" ref="DS14" ca="1">IF($B14=par_list_vypnut,"",IF($O14&gt;=DS$9,INDIRECT("'"&amp;data!$B51&amp;"'!"&amp;$AQ$8&amp;DS$10,TRUE),""))</f>
        <v/>
      </c>
      <c r="DT14" s="182" t="str" cm="1">
        <f t="array" aca="1" ref="DT14" ca="1">IF($B14=par_list_vypnut,"",IF($O14&gt;=DT$9,INDIRECT("'"&amp;data!$B51&amp;"'!"&amp;$AQ$8&amp;DT$10,TRUE),""))</f>
        <v/>
      </c>
      <c r="DU14" s="182" t="str" cm="1">
        <f t="array" aca="1" ref="DU14" ca="1">IF($B14=par_list_vypnut,"",IF($O14&gt;=DU$9,INDIRECT("'"&amp;data!$B51&amp;"'!"&amp;$AQ$8&amp;DU$10,TRUE),""))</f>
        <v/>
      </c>
      <c r="DV14" s="182" t="str" cm="1">
        <f t="array" aca="1" ref="DV14" ca="1">IF($B14=par_list_vypnut,"",IF($O14&gt;=DV$9,INDIRECT("'"&amp;data!$B51&amp;"'!"&amp;$AQ$8&amp;DV$10,TRUE),""))</f>
        <v/>
      </c>
      <c r="DW14" s="182" t="str" cm="1">
        <f t="array" aca="1" ref="DW14" ca="1">IF($B14=par_list_vypnut,"",IF($O14&gt;=DW$9,INDIRECT("'"&amp;data!$B51&amp;"'!"&amp;$AQ$8&amp;DW$10,TRUE),""))</f>
        <v/>
      </c>
      <c r="DX14" s="182" t="str" cm="1">
        <f t="array" aca="1" ref="DX14" ca="1">IF($B14=par_list_vypnut,"",IF($O14&gt;=DX$9,INDIRECT("'"&amp;data!$B51&amp;"'!"&amp;$AQ$8&amp;DX$10,TRUE),""))</f>
        <v/>
      </c>
      <c r="DY14" s="182" t="str" cm="1">
        <f t="array" aca="1" ref="DY14" ca="1">IF($B14=par_list_vypnut,"",IF($O14&gt;=DY$9,INDIRECT("'"&amp;data!$B51&amp;"'!"&amp;$AQ$8&amp;DY$10,TRUE),""))</f>
        <v/>
      </c>
      <c r="DZ14" s="182" t="str" cm="1">
        <f t="array" aca="1" ref="DZ14" ca="1">IF($B14=par_list_vypnut,"",IF($O14&gt;=DZ$9,INDIRECT("'"&amp;data!$B51&amp;"'!"&amp;$AQ$8&amp;DZ$10,TRUE),""))</f>
        <v/>
      </c>
      <c r="EA14" s="182" t="str" cm="1">
        <f t="array" aca="1" ref="EA14" ca="1">IF($B14=par_list_vypnut,"",IF($O14&gt;=EA$9,INDIRECT("'"&amp;data!$B51&amp;"'!"&amp;$AQ$8&amp;EA$10,TRUE),""))</f>
        <v/>
      </c>
      <c r="EB14" s="182" t="str" cm="1">
        <f t="array" aca="1" ref="EB14" ca="1">IF($B14=par_list_vypnut,"",IF($O14&gt;=EB$9,INDIRECT("'"&amp;data!$B51&amp;"'!"&amp;$AQ$8&amp;EB$10,TRUE),""))</f>
        <v/>
      </c>
      <c r="EC14" s="182" t="str" cm="1">
        <f t="array" aca="1" ref="EC14" ca="1">IF($B14=par_list_vypnut,"",IF($O14&gt;=EC$9,INDIRECT("'"&amp;data!$B51&amp;"'!"&amp;$AQ$8&amp;EC$10,TRUE),""))</f>
        <v/>
      </c>
      <c r="ED14" s="182" t="str" cm="1">
        <f t="array" aca="1" ref="ED14" ca="1">IF($B14=par_list_vypnut,"",IF($O14&gt;=ED$9,INDIRECT("'"&amp;data!$B51&amp;"'!"&amp;$AQ$8&amp;ED$10,TRUE),""))</f>
        <v/>
      </c>
      <c r="EE14" s="182" t="str" cm="1">
        <f t="array" aca="1" ref="EE14" ca="1">IF($B14=par_list_vypnut,"",IF($O14&gt;=EE$9,INDIRECT("'"&amp;data!$B51&amp;"'!"&amp;$AQ$8&amp;EE$10,TRUE),""))</f>
        <v/>
      </c>
      <c r="EF14" s="182" t="str" cm="1">
        <f t="array" aca="1" ref="EF14" ca="1">IF($B14=par_list_vypnut,"",IF($O14&gt;=EF$9,INDIRECT("'"&amp;data!$B51&amp;"'!"&amp;$AQ$8&amp;EF$10,TRUE),""))</f>
        <v/>
      </c>
      <c r="EG14" s="182" t="str" cm="1">
        <f t="array" aca="1" ref="EG14" ca="1">IF($B14=par_list_vypnut,"",IF($O14&gt;=EG$9,INDIRECT("'"&amp;data!$B51&amp;"'!"&amp;$AQ$8&amp;EG$10,TRUE),""))</f>
        <v/>
      </c>
      <c r="EH14" s="182" t="str" cm="1">
        <f t="array" aca="1" ref="EH14" ca="1">IF($B14=par_list_vypnut,"",IF($O14&gt;=EH$9,INDIRECT("'"&amp;data!$B51&amp;"'!"&amp;$AQ$8&amp;EH$10,TRUE),""))</f>
        <v/>
      </c>
      <c r="EI14" s="188" t="str" cm="1">
        <f t="array" aca="1" ref="EI14" ca="1">IF($B14=par_list_vypnut,"",IF($O14&gt;=EI$9,INDIRECT("'"&amp;data!$B51&amp;"'!"&amp;$AQ$8&amp;EI$10,TRUE),""))</f>
        <v/>
      </c>
      <c r="EJ14" s="194" t="str">
        <f t="shared" ca="1" si="48"/>
        <v/>
      </c>
      <c r="EK14" s="182" t="str">
        <f t="shared" ca="1" si="23"/>
        <v/>
      </c>
      <c r="EL14" s="182" t="str">
        <f t="shared" ca="1" si="24"/>
        <v/>
      </c>
      <c r="EM14" s="182" t="str">
        <f t="shared" ca="1" si="25"/>
        <v/>
      </c>
      <c r="EN14" s="182" t="str">
        <f t="shared" ca="1" si="26"/>
        <v/>
      </c>
      <c r="EO14" s="182" t="str">
        <f t="shared" ca="1" si="27"/>
        <v/>
      </c>
      <c r="EP14" s="182" t="str">
        <f t="shared" ca="1" si="28"/>
        <v/>
      </c>
      <c r="EQ14" s="182" t="str">
        <f t="shared" ca="1" si="29"/>
        <v/>
      </c>
      <c r="ER14" s="182" t="str">
        <f t="shared" ca="1" si="30"/>
        <v/>
      </c>
      <c r="ES14" s="182" t="str">
        <f t="shared" ca="1" si="31"/>
        <v/>
      </c>
      <c r="ET14" s="182" t="str">
        <f t="shared" ca="1" si="32"/>
        <v/>
      </c>
      <c r="EU14" s="182" t="str">
        <f t="shared" ca="1" si="33"/>
        <v/>
      </c>
      <c r="EV14" s="182" t="str">
        <f t="shared" ca="1" si="34"/>
        <v/>
      </c>
      <c r="EW14" s="182" t="str">
        <f t="shared" ca="1" si="35"/>
        <v/>
      </c>
      <c r="EX14" s="182" t="str">
        <f t="shared" ca="1" si="36"/>
        <v/>
      </c>
      <c r="EY14" s="182" t="str">
        <f t="shared" ca="1" si="37"/>
        <v/>
      </c>
      <c r="EZ14" s="182" t="str">
        <f t="shared" ca="1" si="38"/>
        <v/>
      </c>
      <c r="FA14" s="182" t="str">
        <f t="shared" ca="1" si="39"/>
        <v/>
      </c>
      <c r="FB14" s="182" t="str">
        <f t="shared" ca="1" si="40"/>
        <v/>
      </c>
      <c r="FC14" s="182" t="str">
        <f t="shared" ca="1" si="41"/>
        <v/>
      </c>
      <c r="FD14" s="182" t="str">
        <f t="shared" ca="1" si="42"/>
        <v/>
      </c>
      <c r="FE14" s="182" t="str">
        <f t="shared" ca="1" si="43"/>
        <v/>
      </c>
      <c r="FF14" s="182" t="str">
        <f t="shared" ca="1" si="44"/>
        <v/>
      </c>
      <c r="FG14" s="182" t="str">
        <f t="shared" ca="1" si="45"/>
        <v/>
      </c>
      <c r="FH14" s="192" t="str">
        <f t="shared" ca="1" si="46"/>
        <v/>
      </c>
      <c r="FI14" s="195" t="str">
        <f t="shared" ca="1" si="47"/>
        <v>3. od 0</v>
      </c>
      <c r="FJ14" s="196"/>
    </row>
    <row r="15" spans="1:166" ht="15" thickBot="1" x14ac:dyDescent="0.35">
      <c r="A15" s="5" t="str">
        <f t="shared" ca="1" si="4"/>
        <v>par_list_chyba</v>
      </c>
      <c r="B15" s="5" t="str" cm="1">
        <f t="array" aca="1" ref="B15" ca="1">INDIRECT("'"&amp;data!B52&amp;"'!"&amp;ADDRESS(ROW('Přihláška č. 1'!$I$4),COLUMN('Přihláška č. 1'!$I$4),4))</f>
        <v>par_list_chyba</v>
      </c>
      <c r="C15" s="206" t="str">
        <f>HYPERLINK("#'"&amp;data!B52&amp;"'!D4","..."&amp;D15&amp;"!")</f>
        <v>...4!</v>
      </c>
      <c r="D15" s="5">
        <v>4</v>
      </c>
      <c r="E15" s="177" t="str">
        <f ca="1">IF(B15=par_list_vypnut,"",($S$7-1+data!D52)&amp;". od "&amp;I15)</f>
        <v>4. od 0</v>
      </c>
      <c r="F15" s="178"/>
      <c r="G15" s="179"/>
      <c r="H15" s="180"/>
      <c r="I15" s="181">
        <f t="shared" ca="1" si="5"/>
        <v>0</v>
      </c>
      <c r="J15" s="182" t="str">
        <f t="shared" ca="1" si="6"/>
        <v>chyba zkratky</v>
      </c>
      <c r="K15" s="183"/>
      <c r="L15" s="184" t="str" cm="1">
        <f t="array" aca="1" ref="L15" ca="1">IF(B15=par_list_vypnut,"",INDIRECT("'"&amp;data!B52&amp;"'!"&amp;ADDRESS(ROW('Přihláška č. 1'!$D$12),COLUMN('Přihláška č. 1'!$D$12),4)))</f>
        <v>Viz zpráva vpravo --&gt;</v>
      </c>
      <c r="M15" s="185" t="str">
        <f t="shared" ca="1" si="7"/>
        <v/>
      </c>
      <c r="N15" s="186" t="str">
        <f t="shared" ca="1" si="8"/>
        <v/>
      </c>
      <c r="O15" s="187" cm="1">
        <f t="array" aca="1" ref="O15" ca="1">IF(B15=par_list_vypnut,"",INDIRECT("'"&amp;data!B52&amp;"'!"&amp;ADDRESS(ROW('Přihláška č. 1'!$D$6),COLUMN('Přihláška č. 1'!$D$6),4)))</f>
        <v>0</v>
      </c>
      <c r="P15" s="182">
        <f ca="1">IF(B15=par_list_vypnut,"",COUNTIF(INDIRECT("'"&amp;data!B52&amp;"'!"&amp;ADDRESS(ROW('Přihláška č. 1'!$D$9),COLUMN('Přihláška č. 1'!$D$9),4)),"*")+COUNTIF(INDIRECT("'"&amp;data!B52&amp;"'!"&amp;ADDRESS(ROW('Přihláška č. 1'!$D$10),COLUMN('Přihláška č. 1'!$D$10),4)),"*"))</f>
        <v>0</v>
      </c>
      <c r="Q15" s="182">
        <f t="shared" ca="1" si="9"/>
        <v>0</v>
      </c>
      <c r="R15" s="182">
        <f t="shared" ca="1" si="10"/>
        <v>0</v>
      </c>
      <c r="S15" s="188">
        <f t="shared" ca="1" si="11"/>
        <v>0</v>
      </c>
      <c r="T15" s="187" cm="1">
        <f t="array" aca="1" ref="T15" ca="1">IF(B15=par_list_vypnut,"",INDIRECT("'"&amp;data!B52&amp;"'!"&amp;ADDRESS(ROW('Přihláška č. 1'!$D$4),COLUMN('Přihláška č. 1'!$D$4),4)))</f>
        <v>0</v>
      </c>
      <c r="U15" s="182" t="str" cm="1">
        <f t="array" aca="1" ref="U15" ca="1">IF(B15=par_list_vypnut,"",INDIRECT("'"&amp;data!B52&amp;"'!"&amp;ADDRESS(ROW('Přihláška č. 1'!$I$31),COLUMN('Přihláška č. 1'!$I$31),4)))</f>
        <v/>
      </c>
      <c r="V15" s="182" cm="1">
        <f t="array" aca="1" ref="V15" ca="1">IF(B15=par_list_vypnut,"",INDIRECT("'"&amp;data!B52&amp;"'!"&amp;ADDRESS(ROW('Přihláška č. 1'!$D$5),COLUMN('Přihláška č. 1'!$D$5),4)))</f>
        <v>0</v>
      </c>
      <c r="W15" s="182" t="str" cm="1">
        <f t="array" aca="1" ref="W15" ca="1">IF(B15=par_list_vypnut,"",IF(INDIRECT("'"&amp;data!B52&amp;"'!"&amp;ADDRESS(ROW('Přihláška č. 1'!$D$8),COLUMN('Přihláška č. 1'!$D$8),4),TRUE)="","",INDIRECT("'"&amp;data!B52&amp;"'!"&amp;ADDRESS(ROW('Přihláška č. 1'!$D$8),COLUMN('Přihláška č. 1'!$D$8),4),TRUE)))</f>
        <v/>
      </c>
      <c r="X15" s="189" t="str" cm="1">
        <f t="array" aca="1" ref="X15" ca="1">IF(B15=par_list_vypnut,"",INDIRECT("'"&amp;data!B52&amp;"'!"&amp;ADDRESS(ROW('Přihláška č. 1'!$I$20),COLUMN('Přihláška č. 1'!$I$20),4)))</f>
        <v/>
      </c>
      <c r="Y15" s="190"/>
      <c r="Z15" s="191"/>
      <c r="AA15" s="187" t="str" cm="1">
        <f t="array" aca="1" ref="AA15" ca="1">IF(OR(B15=par_list_vypnut,P15&lt;1),"",PROPER(INDIRECT("'"&amp;data!B52&amp;"'!"&amp;ADDRESS(ROW('Přihláška č. 1'!$D$9),COLUMN('Přihláška č. 1'!$D$9),4))))</f>
        <v/>
      </c>
      <c r="AB15" s="182" t="str" cm="1">
        <f t="array" aca="1" ref="AB15" ca="1">IF(OR(B15=par_list_vypnut,P15&lt;2),"",PROPER(INDIRECT("'"&amp;data!B52&amp;"'!"&amp;ADDRESS(ROW('Přihláška č. 1'!$D$10),COLUMN('Přihláška č. 1'!$D$10),4))))</f>
        <v/>
      </c>
      <c r="AC15" s="182" t="str">
        <f t="shared" ca="1" si="12"/>
        <v/>
      </c>
      <c r="AD15" s="188" t="str">
        <f t="shared" ca="1" si="13"/>
        <v/>
      </c>
      <c r="AE15" s="187" t="str">
        <f t="shared" ca="1" si="14"/>
        <v/>
      </c>
      <c r="AF15" s="182" t="str">
        <f t="shared" ca="1" si="15"/>
        <v/>
      </c>
      <c r="AG15" s="182" t="str">
        <f t="shared" ca="1" si="16"/>
        <v/>
      </c>
      <c r="AH15" s="182" t="str">
        <f t="shared" ca="1" si="17"/>
        <v/>
      </c>
      <c r="AI15" s="182" t="str">
        <f t="shared" ca="1" si="18"/>
        <v/>
      </c>
      <c r="AJ15" s="192" t="str">
        <f t="shared" ca="1" si="19"/>
        <v/>
      </c>
      <c r="AK15" s="182" t="str">
        <f t="shared" ca="1" si="20"/>
        <v/>
      </c>
      <c r="AL15" s="182" t="str">
        <f t="shared" ca="1" si="21"/>
        <v/>
      </c>
      <c r="AM15" s="193" t="str">
        <f t="shared" ca="1" si="22"/>
        <v/>
      </c>
      <c r="AN15" s="187" t="str" cm="1">
        <f t="array" aca="1" ref="AN15" ca="1">IF(OR($B15=par_list_vypnut,$O15&lt;AN$9),"",PROPER(TRIM(INDIRECT("'"&amp;data!$B52&amp;"'!"&amp;$AN$8&amp;AN$10))))</f>
        <v/>
      </c>
      <c r="AO15" s="182" t="str" cm="1">
        <f t="array" aca="1" ref="AO15" ca="1">IF(OR($B15=par_list_vypnut,$O15&lt;AO$9),"",PROPER(TRIM(INDIRECT("'"&amp;data!$B52&amp;"'!"&amp;$AO$8&amp;AO$10))))</f>
        <v/>
      </c>
      <c r="AP15" s="182" t="str" cm="1">
        <f t="array" aca="1" ref="AP15" ca="1">IF(OR($B15=par_list_vypnut,$O15&lt;AP$9),"",PROPER(TRIM(INDIRECT("'"&amp;data!$B52&amp;"'!"&amp;$AN$8&amp;AP$10))))</f>
        <v/>
      </c>
      <c r="AQ15" s="182" t="str" cm="1">
        <f t="array" aca="1" ref="AQ15" ca="1">IF(OR($B15=par_list_vypnut,$O15&lt;AQ$9),"",PROPER(TRIM(INDIRECT("'"&amp;data!$B52&amp;"'!"&amp;$AO$8&amp;AQ$10))))</f>
        <v/>
      </c>
      <c r="AR15" s="182" t="str" cm="1">
        <f t="array" aca="1" ref="AR15" ca="1">IF(OR($B15=par_list_vypnut,$O15&lt;AR$9),"",PROPER(TRIM(INDIRECT("'"&amp;data!$B52&amp;"'!"&amp;$AN$8&amp;AR$10))))</f>
        <v/>
      </c>
      <c r="AS15" s="182" t="str" cm="1">
        <f t="array" aca="1" ref="AS15" ca="1">IF(OR($B15=par_list_vypnut,$O15&lt;AS$9),"",PROPER(TRIM(INDIRECT("'"&amp;data!$B52&amp;"'!"&amp;$AO$8&amp;AS$10))))</f>
        <v/>
      </c>
      <c r="AT15" s="182" t="str" cm="1">
        <f t="array" aca="1" ref="AT15" ca="1">IF(OR($B15=par_list_vypnut,$O15&lt;AT$9),"",PROPER(TRIM(INDIRECT("'"&amp;data!$B52&amp;"'!"&amp;$AN$8&amp;AT$10))))</f>
        <v/>
      </c>
      <c r="AU15" s="182" t="str" cm="1">
        <f t="array" aca="1" ref="AU15" ca="1">IF(OR($B15=par_list_vypnut,$O15&lt;AU$9),"",PROPER(TRIM(INDIRECT("'"&amp;data!$B52&amp;"'!"&amp;$AO$8&amp;AU$10))))</f>
        <v/>
      </c>
      <c r="AV15" s="182" t="str" cm="1">
        <f t="array" aca="1" ref="AV15" ca="1">IF(OR($B15=par_list_vypnut,$O15&lt;AV$9),"",PROPER(TRIM(INDIRECT("'"&amp;data!$B52&amp;"'!"&amp;$AN$8&amp;AV$10))))</f>
        <v/>
      </c>
      <c r="AW15" s="182" t="str" cm="1">
        <f t="array" aca="1" ref="AW15" ca="1">IF(OR($B15=par_list_vypnut,$O15&lt;AW$9),"",PROPER(TRIM(INDIRECT("'"&amp;data!$B52&amp;"'!"&amp;$AO$8&amp;AW$10))))</f>
        <v/>
      </c>
      <c r="AX15" s="182" t="str" cm="1">
        <f t="array" aca="1" ref="AX15" ca="1">IF(OR($B15=par_list_vypnut,$O15&lt;AX$9),"",PROPER(TRIM(INDIRECT("'"&amp;data!$B52&amp;"'!"&amp;$AN$8&amp;AX$10))))</f>
        <v/>
      </c>
      <c r="AY15" s="182" t="str" cm="1">
        <f t="array" aca="1" ref="AY15" ca="1">IF(OR($B15=par_list_vypnut,$O15&lt;AY$9),"",PROPER(TRIM(INDIRECT("'"&amp;data!$B52&amp;"'!"&amp;$AO$8&amp;AY$10))))</f>
        <v/>
      </c>
      <c r="AZ15" s="182" t="str" cm="1">
        <f t="array" aca="1" ref="AZ15" ca="1">IF(OR($B15=par_list_vypnut,$O15&lt;AZ$9),"",PROPER(TRIM(INDIRECT("'"&amp;data!$B52&amp;"'!"&amp;$AN$8&amp;AZ$10))))</f>
        <v/>
      </c>
      <c r="BA15" s="182" t="str" cm="1">
        <f t="array" aca="1" ref="BA15" ca="1">IF(OR($B15=par_list_vypnut,$O15&lt;BA$9),"",PROPER(TRIM(INDIRECT("'"&amp;data!$B52&amp;"'!"&amp;$AO$8&amp;BA$10))))</f>
        <v/>
      </c>
      <c r="BB15" s="182" t="str" cm="1">
        <f t="array" aca="1" ref="BB15" ca="1">IF(OR($B15=par_list_vypnut,$O15&lt;BB$9),"",PROPER(TRIM(INDIRECT("'"&amp;data!$B52&amp;"'!"&amp;$AN$8&amp;BB$10))))</f>
        <v/>
      </c>
      <c r="BC15" s="182" t="str" cm="1">
        <f t="array" aca="1" ref="BC15" ca="1">IF(OR($B15=par_list_vypnut,$O15&lt;BC$9),"",PROPER(TRIM(INDIRECT("'"&amp;data!$B52&amp;"'!"&amp;$AO$8&amp;BC$10))))</f>
        <v/>
      </c>
      <c r="BD15" s="182" t="str" cm="1">
        <f t="array" aca="1" ref="BD15" ca="1">IF(OR($B15=par_list_vypnut,$O15&lt;BD$9),"",PROPER(TRIM(INDIRECT("'"&amp;data!$B52&amp;"'!"&amp;$AN$8&amp;BD$10))))</f>
        <v/>
      </c>
      <c r="BE15" s="182" t="str" cm="1">
        <f t="array" aca="1" ref="BE15" ca="1">IF(OR($B15=par_list_vypnut,$O15&lt;BE$9),"",PROPER(TRIM(INDIRECT("'"&amp;data!$B52&amp;"'!"&amp;$AO$8&amp;BE$10))))</f>
        <v/>
      </c>
      <c r="BF15" s="182" t="str" cm="1">
        <f t="array" aca="1" ref="BF15" ca="1">IF(OR($B15=par_list_vypnut,$O15&lt;BF$9),"",PROPER(TRIM(INDIRECT("'"&amp;data!$B52&amp;"'!"&amp;$AN$8&amp;BF$10))))</f>
        <v/>
      </c>
      <c r="BG15" s="182" t="str" cm="1">
        <f t="array" aca="1" ref="BG15" ca="1">IF(OR($B15=par_list_vypnut,$O15&lt;BG$9),"",PROPER(TRIM(INDIRECT("'"&amp;data!$B52&amp;"'!"&amp;$AO$8&amp;BG$10))))</f>
        <v/>
      </c>
      <c r="BH15" s="182" t="str" cm="1">
        <f t="array" aca="1" ref="BH15" ca="1">IF(OR($B15=par_list_vypnut,$O15&lt;BH$9),"",PROPER(TRIM(INDIRECT("'"&amp;data!$B52&amp;"'!"&amp;$AN$8&amp;BH$10))))</f>
        <v/>
      </c>
      <c r="BI15" s="182" t="str" cm="1">
        <f t="array" aca="1" ref="BI15" ca="1">IF(OR($B15=par_list_vypnut,$O15&lt;BI$9),"",PROPER(TRIM(INDIRECT("'"&amp;data!$B52&amp;"'!"&amp;$AO$8&amp;BI$10))))</f>
        <v/>
      </c>
      <c r="BJ15" s="182" t="str" cm="1">
        <f t="array" aca="1" ref="BJ15" ca="1">IF(OR($B15=par_list_vypnut,$O15&lt;BJ$9),"",PROPER(TRIM(INDIRECT("'"&amp;data!$B52&amp;"'!"&amp;$AN$8&amp;BJ$10))))</f>
        <v/>
      </c>
      <c r="BK15" s="182" t="str" cm="1">
        <f t="array" aca="1" ref="BK15" ca="1">IF(OR($B15=par_list_vypnut,$O15&lt;BK$9),"",PROPER(TRIM(INDIRECT("'"&amp;data!$B52&amp;"'!"&amp;$AO$8&amp;BK$10))))</f>
        <v/>
      </c>
      <c r="BL15" s="182" t="str" cm="1">
        <f t="array" aca="1" ref="BL15" ca="1">IF(OR($B15=par_list_vypnut,$O15&lt;BL$9),"",PROPER(TRIM(INDIRECT("'"&amp;data!$B52&amp;"'!"&amp;$AN$8&amp;BL$10))))</f>
        <v/>
      </c>
      <c r="BM15" s="182" t="str" cm="1">
        <f t="array" aca="1" ref="BM15" ca="1">IF(OR($B15=par_list_vypnut,$O15&lt;BM$9),"",PROPER(TRIM(INDIRECT("'"&amp;data!$B52&amp;"'!"&amp;$AO$8&amp;BM$10))))</f>
        <v/>
      </c>
      <c r="BN15" s="182" t="str" cm="1">
        <f t="array" aca="1" ref="BN15" ca="1">IF(OR($B15=par_list_vypnut,$O15&lt;BN$9),"",PROPER(TRIM(INDIRECT("'"&amp;data!$B52&amp;"'!"&amp;$AN$8&amp;BN$10))))</f>
        <v/>
      </c>
      <c r="BO15" s="182" t="str" cm="1">
        <f t="array" aca="1" ref="BO15" ca="1">IF(OR($B15=par_list_vypnut,$O15&lt;BO$9),"",PROPER(TRIM(INDIRECT("'"&amp;data!$B52&amp;"'!"&amp;$AO$8&amp;BO$10))))</f>
        <v/>
      </c>
      <c r="BP15" s="182" t="str" cm="1">
        <f t="array" aca="1" ref="BP15" ca="1">IF(OR($B15=par_list_vypnut,$O15&lt;BP$9),"",PROPER(TRIM(INDIRECT("'"&amp;data!$B52&amp;"'!"&amp;$AN$8&amp;BP$10))))</f>
        <v/>
      </c>
      <c r="BQ15" s="182" t="str" cm="1">
        <f t="array" aca="1" ref="BQ15" ca="1">IF(OR($B15=par_list_vypnut,$O15&lt;BQ$9),"",PROPER(TRIM(INDIRECT("'"&amp;data!$B52&amp;"'!"&amp;$AO$8&amp;BQ$10))))</f>
        <v/>
      </c>
      <c r="BR15" s="182" t="str" cm="1">
        <f t="array" aca="1" ref="BR15" ca="1">IF(OR($B15=par_list_vypnut,$O15&lt;BR$9),"",PROPER(TRIM(INDIRECT("'"&amp;data!$B52&amp;"'!"&amp;$AN$8&amp;BR$10))))</f>
        <v/>
      </c>
      <c r="BS15" s="182" t="str" cm="1">
        <f t="array" aca="1" ref="BS15" ca="1">IF(OR($B15=par_list_vypnut,$O15&lt;BS$9),"",PROPER(TRIM(INDIRECT("'"&amp;data!$B52&amp;"'!"&amp;$AO$8&amp;BS$10))))</f>
        <v/>
      </c>
      <c r="BT15" s="182" t="str" cm="1">
        <f t="array" aca="1" ref="BT15" ca="1">IF(OR($B15=par_list_vypnut,$O15&lt;BT$9),"",PROPER(TRIM(INDIRECT("'"&amp;data!$B52&amp;"'!"&amp;$AN$8&amp;BT$10))))</f>
        <v/>
      </c>
      <c r="BU15" s="182" t="str" cm="1">
        <f t="array" aca="1" ref="BU15" ca="1">IF(OR($B15=par_list_vypnut,$O15&lt;BU$9),"",PROPER(TRIM(INDIRECT("'"&amp;data!$B52&amp;"'!"&amp;$AO$8&amp;BU$10))))</f>
        <v/>
      </c>
      <c r="BV15" s="182" t="str" cm="1">
        <f t="array" aca="1" ref="BV15" ca="1">IF(OR($B15=par_list_vypnut,$O15&lt;BV$9),"",PROPER(TRIM(INDIRECT("'"&amp;data!$B52&amp;"'!"&amp;$AN$8&amp;BV$10))))</f>
        <v/>
      </c>
      <c r="BW15" s="182" t="str" cm="1">
        <f t="array" aca="1" ref="BW15" ca="1">IF(OR($B15=par_list_vypnut,$O15&lt;BW$9),"",PROPER(TRIM(INDIRECT("'"&amp;data!$B52&amp;"'!"&amp;$AO$8&amp;BW$10))))</f>
        <v/>
      </c>
      <c r="BX15" s="182" t="str" cm="1">
        <f t="array" aca="1" ref="BX15" ca="1">IF(OR($B15=par_list_vypnut,$O15&lt;BX$9),"",PROPER(TRIM(INDIRECT("'"&amp;data!$B52&amp;"'!"&amp;$AN$8&amp;BX$10))))</f>
        <v/>
      </c>
      <c r="BY15" s="182" t="str" cm="1">
        <f t="array" aca="1" ref="BY15" ca="1">IF(OR($B15=par_list_vypnut,$O15&lt;BY$9),"",PROPER(TRIM(INDIRECT("'"&amp;data!$B52&amp;"'!"&amp;$AO$8&amp;BY$10))))</f>
        <v/>
      </c>
      <c r="BZ15" s="182" t="str" cm="1">
        <f t="array" aca="1" ref="BZ15" ca="1">IF(OR($B15=par_list_vypnut,$O15&lt;BZ$9),"",PROPER(TRIM(INDIRECT("'"&amp;data!$B52&amp;"'!"&amp;$AN$8&amp;BZ$10))))</f>
        <v/>
      </c>
      <c r="CA15" s="182" t="str" cm="1">
        <f t="array" aca="1" ref="CA15" ca="1">IF(OR($B15=par_list_vypnut,$O15&lt;CA$9),"",PROPER(TRIM(INDIRECT("'"&amp;data!$B52&amp;"'!"&amp;$AO$8&amp;CA$10))))</f>
        <v/>
      </c>
      <c r="CB15" s="182" t="str" cm="1">
        <f t="array" aca="1" ref="CB15" ca="1">IF(OR($B15=par_list_vypnut,$O15&lt;CB$9),"",PROPER(TRIM(INDIRECT("'"&amp;data!$B52&amp;"'!"&amp;$AN$8&amp;CB$10))))</f>
        <v/>
      </c>
      <c r="CC15" s="182" t="str" cm="1">
        <f t="array" aca="1" ref="CC15" ca="1">IF(OR($B15=par_list_vypnut,$O15&lt;CC$9),"",PROPER(TRIM(INDIRECT("'"&amp;data!$B52&amp;"'!"&amp;$AO$8&amp;CC$10))))</f>
        <v/>
      </c>
      <c r="CD15" s="182" t="str" cm="1">
        <f t="array" aca="1" ref="CD15" ca="1">IF(OR($B15=par_list_vypnut,$O15&lt;CD$9),"",PROPER(TRIM(INDIRECT("'"&amp;data!$B52&amp;"'!"&amp;$AN$8&amp;CD$10))))</f>
        <v/>
      </c>
      <c r="CE15" s="182" t="str" cm="1">
        <f t="array" aca="1" ref="CE15" ca="1">IF(OR($B15=par_list_vypnut,$O15&lt;CE$9),"",PROPER(TRIM(INDIRECT("'"&amp;data!$B52&amp;"'!"&amp;$AO$8&amp;CE$10))))</f>
        <v/>
      </c>
      <c r="CF15" s="182" t="str" cm="1">
        <f t="array" aca="1" ref="CF15" ca="1">IF(OR($B15=par_list_vypnut,$O15&lt;CF$9),"",PROPER(TRIM(INDIRECT("'"&amp;data!$B52&amp;"'!"&amp;$AN$8&amp;CF$10))))</f>
        <v/>
      </c>
      <c r="CG15" s="182" t="str" cm="1">
        <f t="array" aca="1" ref="CG15" ca="1">IF(OR($B15=par_list_vypnut,$O15&lt;CG$9),"",PROPER(TRIM(INDIRECT("'"&amp;data!$B52&amp;"'!"&amp;$AO$8&amp;CG$10))))</f>
        <v/>
      </c>
      <c r="CH15" s="182" t="str" cm="1">
        <f t="array" aca="1" ref="CH15" ca="1">IF(OR($B15=par_list_vypnut,$O15&lt;CH$9),"",PROPER(TRIM(INDIRECT("'"&amp;data!$B52&amp;"'!"&amp;$AN$8&amp;CH$10))))</f>
        <v/>
      </c>
      <c r="CI15" s="182" t="str" cm="1">
        <f t="array" aca="1" ref="CI15" ca="1">IF(OR($B15=par_list_vypnut,$O15&lt;CI$9),"",PROPER(TRIM(INDIRECT("'"&amp;data!$B52&amp;"'!"&amp;$AO$8&amp;CI$10))))</f>
        <v/>
      </c>
      <c r="CJ15" s="182" t="str" cm="1">
        <f t="array" aca="1" ref="CJ15" ca="1">IF(OR($B15=par_list_vypnut,$O15&lt;CJ$9),"",PROPER(TRIM(INDIRECT("'"&amp;data!$B52&amp;"'!"&amp;$AN$8&amp;CJ$10))))</f>
        <v/>
      </c>
      <c r="CK15" s="188" t="str" cm="1">
        <f t="array" aca="1" ref="CK15" ca="1">IF(OR($B15=par_list_vypnut,$O15&lt;CK$9),"",PROPER(TRIM(INDIRECT("'"&amp;data!$B52&amp;"'!"&amp;$AO$8&amp;CK$10))))</f>
        <v/>
      </c>
      <c r="CL15" s="194" t="str" cm="1">
        <f t="array" aca="1" ref="CL15" ca="1">IF($B15=par_list_vypnut,"",IF($O15&gt;=CL$9,VALUE(TRIM(INDIRECT("'"&amp;data!$B52&amp;"'!"&amp;$AP$8&amp;CL$10))),""))</f>
        <v/>
      </c>
      <c r="CM15" s="182" t="str" cm="1">
        <f t="array" aca="1" ref="CM15" ca="1">IF($B15=par_list_vypnut,"",IF($O15&gt;=CM$9,VALUE(TRIM(INDIRECT("'"&amp;data!$B52&amp;"'!"&amp;$AP$8&amp;CM$10))),""))</f>
        <v/>
      </c>
      <c r="CN15" s="182" t="str" cm="1">
        <f t="array" aca="1" ref="CN15" ca="1">IF($B15=par_list_vypnut,"",IF($O15&gt;=CN$9,VALUE(TRIM(INDIRECT("'"&amp;data!$B52&amp;"'!"&amp;$AP$8&amp;CN$10))),""))</f>
        <v/>
      </c>
      <c r="CO15" s="182" t="str" cm="1">
        <f t="array" aca="1" ref="CO15" ca="1">IF($B15=par_list_vypnut,"",IF($O15&gt;=CO$9,VALUE(TRIM(INDIRECT("'"&amp;data!$B52&amp;"'!"&amp;$AP$8&amp;CO$10))),""))</f>
        <v/>
      </c>
      <c r="CP15" s="182" t="str" cm="1">
        <f t="array" aca="1" ref="CP15" ca="1">IF($B15=par_list_vypnut,"",IF($O15&gt;=CP$9,VALUE(TRIM(INDIRECT("'"&amp;data!$B52&amp;"'!"&amp;$AP$8&amp;CP$10))),""))</f>
        <v/>
      </c>
      <c r="CQ15" s="182" t="str" cm="1">
        <f t="array" aca="1" ref="CQ15" ca="1">IF($B15=par_list_vypnut,"",IF($O15&gt;=CQ$9,VALUE(TRIM(INDIRECT("'"&amp;data!$B52&amp;"'!"&amp;$AP$8&amp;CQ$10))),""))</f>
        <v/>
      </c>
      <c r="CR15" s="182" t="str" cm="1">
        <f t="array" aca="1" ref="CR15" ca="1">IF($B15=par_list_vypnut,"",IF($O15&gt;=CR$9,VALUE(TRIM(INDIRECT("'"&amp;data!$B52&amp;"'!"&amp;$AP$8&amp;CR$10))),""))</f>
        <v/>
      </c>
      <c r="CS15" s="182" t="str" cm="1">
        <f t="array" aca="1" ref="CS15" ca="1">IF($B15=par_list_vypnut,"",IF($O15&gt;=CS$9,VALUE(TRIM(INDIRECT("'"&amp;data!$B52&amp;"'!"&amp;$AP$8&amp;CS$10))),""))</f>
        <v/>
      </c>
      <c r="CT15" s="182" t="str" cm="1">
        <f t="array" aca="1" ref="CT15" ca="1">IF($B15=par_list_vypnut,"",IF($O15&gt;=CT$9,VALUE(TRIM(INDIRECT("'"&amp;data!$B52&amp;"'!"&amp;$AP$8&amp;CT$10))),""))</f>
        <v/>
      </c>
      <c r="CU15" s="182" t="str" cm="1">
        <f t="array" aca="1" ref="CU15" ca="1">IF($B15=par_list_vypnut,"",IF($O15&gt;=CU$9,VALUE(TRIM(INDIRECT("'"&amp;data!$B52&amp;"'!"&amp;$AP$8&amp;CU$10))),""))</f>
        <v/>
      </c>
      <c r="CV15" s="182" t="str" cm="1">
        <f t="array" aca="1" ref="CV15" ca="1">IF($B15=par_list_vypnut,"",IF($O15&gt;=CV$9,VALUE(TRIM(INDIRECT("'"&amp;data!$B52&amp;"'!"&amp;$AP$8&amp;CV$10))),""))</f>
        <v/>
      </c>
      <c r="CW15" s="182" t="str" cm="1">
        <f t="array" aca="1" ref="CW15" ca="1">IF($B15=par_list_vypnut,"",IF($O15&gt;=CW$9,VALUE(TRIM(INDIRECT("'"&amp;data!$B52&amp;"'!"&amp;$AP$8&amp;CW$10))),""))</f>
        <v/>
      </c>
      <c r="CX15" s="182" t="str" cm="1">
        <f t="array" aca="1" ref="CX15" ca="1">IF($B15=par_list_vypnut,"",IF($O15&gt;=CX$9,VALUE(TRIM(INDIRECT("'"&amp;data!$B52&amp;"'!"&amp;$AP$8&amp;CX$10))),""))</f>
        <v/>
      </c>
      <c r="CY15" s="182" t="str" cm="1">
        <f t="array" aca="1" ref="CY15" ca="1">IF($B15=par_list_vypnut,"",IF($O15&gt;=CY$9,VALUE(TRIM(INDIRECT("'"&amp;data!$B52&amp;"'!"&amp;$AP$8&amp;CY$10))),""))</f>
        <v/>
      </c>
      <c r="CZ15" s="182" t="str" cm="1">
        <f t="array" aca="1" ref="CZ15" ca="1">IF($B15=par_list_vypnut,"",IF($O15&gt;=CZ$9,VALUE(TRIM(INDIRECT("'"&amp;data!$B52&amp;"'!"&amp;$AP$8&amp;CZ$10))),""))</f>
        <v/>
      </c>
      <c r="DA15" s="182" t="str" cm="1">
        <f t="array" aca="1" ref="DA15" ca="1">IF($B15=par_list_vypnut,"",IF($O15&gt;=DA$9,VALUE(TRIM(INDIRECT("'"&amp;data!$B52&amp;"'!"&amp;$AP$8&amp;DA$10))),""))</f>
        <v/>
      </c>
      <c r="DB15" s="182" t="str" cm="1">
        <f t="array" aca="1" ref="DB15" ca="1">IF($B15=par_list_vypnut,"",IF($O15&gt;=DB$9,VALUE(TRIM(INDIRECT("'"&amp;data!$B52&amp;"'!"&amp;$AP$8&amp;DB$10))),""))</f>
        <v/>
      </c>
      <c r="DC15" s="182" t="str" cm="1">
        <f t="array" aca="1" ref="DC15" ca="1">IF($B15=par_list_vypnut,"",IF($O15&gt;=DC$9,VALUE(TRIM(INDIRECT("'"&amp;data!$B52&amp;"'!"&amp;$AP$8&amp;DC$10))),""))</f>
        <v/>
      </c>
      <c r="DD15" s="182" t="str" cm="1">
        <f t="array" aca="1" ref="DD15" ca="1">IF($B15=par_list_vypnut,"",IF($O15&gt;=DD$9,VALUE(TRIM(INDIRECT("'"&amp;data!$B52&amp;"'!"&amp;$AP$8&amp;DD$10))),""))</f>
        <v/>
      </c>
      <c r="DE15" s="182" t="str" cm="1">
        <f t="array" aca="1" ref="DE15" ca="1">IF($B15=par_list_vypnut,"",IF($O15&gt;=DE$9,VALUE(TRIM(INDIRECT("'"&amp;data!$B52&amp;"'!"&amp;$AP$8&amp;DE$10))),""))</f>
        <v/>
      </c>
      <c r="DF15" s="182" t="str" cm="1">
        <f t="array" aca="1" ref="DF15" ca="1">IF($B15=par_list_vypnut,"",IF($O15&gt;=DF$9,VALUE(TRIM(INDIRECT("'"&amp;data!$B52&amp;"'!"&amp;$AP$8&amp;DF$10))),""))</f>
        <v/>
      </c>
      <c r="DG15" s="182" t="str" cm="1">
        <f t="array" aca="1" ref="DG15" ca="1">IF($B15=par_list_vypnut,"",IF($O15&gt;=DG$9,VALUE(TRIM(INDIRECT("'"&amp;data!$B52&amp;"'!"&amp;$AP$8&amp;DG$10))),""))</f>
        <v/>
      </c>
      <c r="DH15" s="182" t="str" cm="1">
        <f t="array" aca="1" ref="DH15" ca="1">IF($B15=par_list_vypnut,"",IF($O15&gt;=DH$9,VALUE(TRIM(INDIRECT("'"&amp;data!$B52&amp;"'!"&amp;$AP$8&amp;DH$10))),""))</f>
        <v/>
      </c>
      <c r="DI15" s="182" t="str" cm="1">
        <f t="array" aca="1" ref="DI15" ca="1">IF($B15=par_list_vypnut,"",IF($O15&gt;=DI$9,VALUE(TRIM(INDIRECT("'"&amp;data!$B52&amp;"'!"&amp;$AP$8&amp;DI$10))),""))</f>
        <v/>
      </c>
      <c r="DJ15" s="188" t="str" cm="1">
        <f t="array" aca="1" ref="DJ15" ca="1">IF($B15=par_list_vypnut,"",IF($O15&gt;=DJ$9,VALUE(TRIM(INDIRECT("'"&amp;data!$B52&amp;"'!"&amp;$AP$8&amp;DJ$10))),""))</f>
        <v/>
      </c>
      <c r="DK15" s="187" t="str" cm="1">
        <f t="array" aca="1" ref="DK15" ca="1">IF($B15=par_list_vypnut,"",IF($O15&gt;=DK$9,INDIRECT("'"&amp;data!$B52&amp;"'!"&amp;$AQ$8&amp;DK$10,TRUE),""))</f>
        <v/>
      </c>
      <c r="DL15" s="182" t="str" cm="1">
        <f t="array" aca="1" ref="DL15" ca="1">IF($B15=par_list_vypnut,"",IF($O15&gt;=DL$9,INDIRECT("'"&amp;data!$B52&amp;"'!"&amp;$AQ$8&amp;DL$10,TRUE),""))</f>
        <v/>
      </c>
      <c r="DM15" s="182" t="str" cm="1">
        <f t="array" aca="1" ref="DM15" ca="1">IF($B15=par_list_vypnut,"",IF($O15&gt;=DM$9,INDIRECT("'"&amp;data!$B52&amp;"'!"&amp;$AQ$8&amp;DM$10,TRUE),""))</f>
        <v/>
      </c>
      <c r="DN15" s="182" t="str" cm="1">
        <f t="array" aca="1" ref="DN15" ca="1">IF($B15=par_list_vypnut,"",IF($O15&gt;=DN$9,INDIRECT("'"&amp;data!$B52&amp;"'!"&amp;$AQ$8&amp;DN$10,TRUE),""))</f>
        <v/>
      </c>
      <c r="DO15" s="182" t="str" cm="1">
        <f t="array" aca="1" ref="DO15" ca="1">IF($B15=par_list_vypnut,"",IF($O15&gt;=DO$9,INDIRECT("'"&amp;data!$B52&amp;"'!"&amp;$AQ$8&amp;DO$10,TRUE),""))</f>
        <v/>
      </c>
      <c r="DP15" s="182" t="str" cm="1">
        <f t="array" aca="1" ref="DP15" ca="1">IF($B15=par_list_vypnut,"",IF($O15&gt;=DP$9,INDIRECT("'"&amp;data!$B52&amp;"'!"&amp;$AQ$8&amp;DP$10,TRUE),""))</f>
        <v/>
      </c>
      <c r="DQ15" s="182" t="str" cm="1">
        <f t="array" aca="1" ref="DQ15" ca="1">IF($B15=par_list_vypnut,"",IF($O15&gt;=DQ$9,INDIRECT("'"&amp;data!$B52&amp;"'!"&amp;$AQ$8&amp;DQ$10,TRUE),""))</f>
        <v/>
      </c>
      <c r="DR15" s="182" t="str" cm="1">
        <f t="array" aca="1" ref="DR15" ca="1">IF($B15=par_list_vypnut,"",IF($O15&gt;=DR$9,INDIRECT("'"&amp;data!$B52&amp;"'!"&amp;$AQ$8&amp;DR$10,TRUE),""))</f>
        <v/>
      </c>
      <c r="DS15" s="182" t="str" cm="1">
        <f t="array" aca="1" ref="DS15" ca="1">IF($B15=par_list_vypnut,"",IF($O15&gt;=DS$9,INDIRECT("'"&amp;data!$B52&amp;"'!"&amp;$AQ$8&amp;DS$10,TRUE),""))</f>
        <v/>
      </c>
      <c r="DT15" s="182" t="str" cm="1">
        <f t="array" aca="1" ref="DT15" ca="1">IF($B15=par_list_vypnut,"",IF($O15&gt;=DT$9,INDIRECT("'"&amp;data!$B52&amp;"'!"&amp;$AQ$8&amp;DT$10,TRUE),""))</f>
        <v/>
      </c>
      <c r="DU15" s="182" t="str" cm="1">
        <f t="array" aca="1" ref="DU15" ca="1">IF($B15=par_list_vypnut,"",IF($O15&gt;=DU$9,INDIRECT("'"&amp;data!$B52&amp;"'!"&amp;$AQ$8&amp;DU$10,TRUE),""))</f>
        <v/>
      </c>
      <c r="DV15" s="182" t="str" cm="1">
        <f t="array" aca="1" ref="DV15" ca="1">IF($B15=par_list_vypnut,"",IF($O15&gt;=DV$9,INDIRECT("'"&amp;data!$B52&amp;"'!"&amp;$AQ$8&amp;DV$10,TRUE),""))</f>
        <v/>
      </c>
      <c r="DW15" s="182" t="str" cm="1">
        <f t="array" aca="1" ref="DW15" ca="1">IF($B15=par_list_vypnut,"",IF($O15&gt;=DW$9,INDIRECT("'"&amp;data!$B52&amp;"'!"&amp;$AQ$8&amp;DW$10,TRUE),""))</f>
        <v/>
      </c>
      <c r="DX15" s="182" t="str" cm="1">
        <f t="array" aca="1" ref="DX15" ca="1">IF($B15=par_list_vypnut,"",IF($O15&gt;=DX$9,INDIRECT("'"&amp;data!$B52&amp;"'!"&amp;$AQ$8&amp;DX$10,TRUE),""))</f>
        <v/>
      </c>
      <c r="DY15" s="182" t="str" cm="1">
        <f t="array" aca="1" ref="DY15" ca="1">IF($B15=par_list_vypnut,"",IF($O15&gt;=DY$9,INDIRECT("'"&amp;data!$B52&amp;"'!"&amp;$AQ$8&amp;DY$10,TRUE),""))</f>
        <v/>
      </c>
      <c r="DZ15" s="182" t="str" cm="1">
        <f t="array" aca="1" ref="DZ15" ca="1">IF($B15=par_list_vypnut,"",IF($O15&gt;=DZ$9,INDIRECT("'"&amp;data!$B52&amp;"'!"&amp;$AQ$8&amp;DZ$10,TRUE),""))</f>
        <v/>
      </c>
      <c r="EA15" s="182" t="str" cm="1">
        <f t="array" aca="1" ref="EA15" ca="1">IF($B15=par_list_vypnut,"",IF($O15&gt;=EA$9,INDIRECT("'"&amp;data!$B52&amp;"'!"&amp;$AQ$8&amp;EA$10,TRUE),""))</f>
        <v/>
      </c>
      <c r="EB15" s="182" t="str" cm="1">
        <f t="array" aca="1" ref="EB15" ca="1">IF($B15=par_list_vypnut,"",IF($O15&gt;=EB$9,INDIRECT("'"&amp;data!$B52&amp;"'!"&amp;$AQ$8&amp;EB$10,TRUE),""))</f>
        <v/>
      </c>
      <c r="EC15" s="182" t="str" cm="1">
        <f t="array" aca="1" ref="EC15" ca="1">IF($B15=par_list_vypnut,"",IF($O15&gt;=EC$9,INDIRECT("'"&amp;data!$B52&amp;"'!"&amp;$AQ$8&amp;EC$10,TRUE),""))</f>
        <v/>
      </c>
      <c r="ED15" s="182" t="str" cm="1">
        <f t="array" aca="1" ref="ED15" ca="1">IF($B15=par_list_vypnut,"",IF($O15&gt;=ED$9,INDIRECT("'"&amp;data!$B52&amp;"'!"&amp;$AQ$8&amp;ED$10,TRUE),""))</f>
        <v/>
      </c>
      <c r="EE15" s="182" t="str" cm="1">
        <f t="array" aca="1" ref="EE15" ca="1">IF($B15=par_list_vypnut,"",IF($O15&gt;=EE$9,INDIRECT("'"&amp;data!$B52&amp;"'!"&amp;$AQ$8&amp;EE$10,TRUE),""))</f>
        <v/>
      </c>
      <c r="EF15" s="182" t="str" cm="1">
        <f t="array" aca="1" ref="EF15" ca="1">IF($B15=par_list_vypnut,"",IF($O15&gt;=EF$9,INDIRECT("'"&amp;data!$B52&amp;"'!"&amp;$AQ$8&amp;EF$10,TRUE),""))</f>
        <v/>
      </c>
      <c r="EG15" s="182" t="str" cm="1">
        <f t="array" aca="1" ref="EG15" ca="1">IF($B15=par_list_vypnut,"",IF($O15&gt;=EG$9,INDIRECT("'"&amp;data!$B52&amp;"'!"&amp;$AQ$8&amp;EG$10,TRUE),""))</f>
        <v/>
      </c>
      <c r="EH15" s="182" t="str" cm="1">
        <f t="array" aca="1" ref="EH15" ca="1">IF($B15=par_list_vypnut,"",IF($O15&gt;=EH$9,INDIRECT("'"&amp;data!$B52&amp;"'!"&amp;$AQ$8&amp;EH$10,TRUE),""))</f>
        <v/>
      </c>
      <c r="EI15" s="188" t="str" cm="1">
        <f t="array" aca="1" ref="EI15" ca="1">IF($B15=par_list_vypnut,"",IF($O15&gt;=EI$9,INDIRECT("'"&amp;data!$B52&amp;"'!"&amp;$AQ$8&amp;EI$10,TRUE),""))</f>
        <v/>
      </c>
      <c r="EJ15" s="194" t="str">
        <f t="shared" ca="1" si="48"/>
        <v/>
      </c>
      <c r="EK15" s="182" t="str">
        <f t="shared" ca="1" si="23"/>
        <v/>
      </c>
      <c r="EL15" s="182" t="str">
        <f t="shared" ca="1" si="24"/>
        <v/>
      </c>
      <c r="EM15" s="182" t="str">
        <f t="shared" ca="1" si="25"/>
        <v/>
      </c>
      <c r="EN15" s="182" t="str">
        <f t="shared" ca="1" si="26"/>
        <v/>
      </c>
      <c r="EO15" s="182" t="str">
        <f t="shared" ca="1" si="27"/>
        <v/>
      </c>
      <c r="EP15" s="182" t="str">
        <f t="shared" ca="1" si="28"/>
        <v/>
      </c>
      <c r="EQ15" s="182" t="str">
        <f t="shared" ca="1" si="29"/>
        <v/>
      </c>
      <c r="ER15" s="182" t="str">
        <f t="shared" ca="1" si="30"/>
        <v/>
      </c>
      <c r="ES15" s="182" t="str">
        <f t="shared" ca="1" si="31"/>
        <v/>
      </c>
      <c r="ET15" s="182" t="str">
        <f t="shared" ca="1" si="32"/>
        <v/>
      </c>
      <c r="EU15" s="182" t="str">
        <f t="shared" ca="1" si="33"/>
        <v/>
      </c>
      <c r="EV15" s="182" t="str">
        <f t="shared" ca="1" si="34"/>
        <v/>
      </c>
      <c r="EW15" s="182" t="str">
        <f t="shared" ca="1" si="35"/>
        <v/>
      </c>
      <c r="EX15" s="182" t="str">
        <f t="shared" ca="1" si="36"/>
        <v/>
      </c>
      <c r="EY15" s="182" t="str">
        <f t="shared" ca="1" si="37"/>
        <v/>
      </c>
      <c r="EZ15" s="182" t="str">
        <f t="shared" ca="1" si="38"/>
        <v/>
      </c>
      <c r="FA15" s="182" t="str">
        <f t="shared" ca="1" si="39"/>
        <v/>
      </c>
      <c r="FB15" s="182" t="str">
        <f t="shared" ca="1" si="40"/>
        <v/>
      </c>
      <c r="FC15" s="182" t="str">
        <f t="shared" ca="1" si="41"/>
        <v/>
      </c>
      <c r="FD15" s="182" t="str">
        <f t="shared" ca="1" si="42"/>
        <v/>
      </c>
      <c r="FE15" s="182" t="str">
        <f t="shared" ca="1" si="43"/>
        <v/>
      </c>
      <c r="FF15" s="182" t="str">
        <f t="shared" ca="1" si="44"/>
        <v/>
      </c>
      <c r="FG15" s="182" t="str">
        <f t="shared" ca="1" si="45"/>
        <v/>
      </c>
      <c r="FH15" s="192" t="str">
        <f t="shared" ca="1" si="46"/>
        <v/>
      </c>
      <c r="FI15" s="195" t="str">
        <f t="shared" ca="1" si="47"/>
        <v>4. od 0</v>
      </c>
      <c r="FJ15" s="196"/>
    </row>
    <row r="16" spans="1:166" ht="15" thickBot="1" x14ac:dyDescent="0.35">
      <c r="A16" s="5" t="str">
        <f t="shared" ca="1" si="4"/>
        <v>par_list_chyba</v>
      </c>
      <c r="B16" s="5" t="str" cm="1">
        <f t="array" aca="1" ref="B16" ca="1">INDIRECT("'"&amp;data!B53&amp;"'!"&amp;ADDRESS(ROW('Přihláška č. 1'!$I$4),COLUMN('Přihláška č. 1'!$I$4),4))</f>
        <v>par_list_chyba</v>
      </c>
      <c r="C16" s="206" t="str">
        <f>HYPERLINK("#'"&amp;data!B53&amp;"'!D4","..."&amp;D16&amp;"!")</f>
        <v>...5!</v>
      </c>
      <c r="D16" s="5">
        <v>5</v>
      </c>
      <c r="E16" s="177" t="str">
        <f ca="1">IF(B16=par_list_vypnut,"",($S$7-1+data!D53)&amp;". od "&amp;I16)</f>
        <v>5. od 0</v>
      </c>
      <c r="F16" s="178"/>
      <c r="G16" s="179"/>
      <c r="H16" s="180"/>
      <c r="I16" s="181">
        <f t="shared" ca="1" si="5"/>
        <v>0</v>
      </c>
      <c r="J16" s="182" t="str">
        <f t="shared" ca="1" si="6"/>
        <v>chyba zkratky</v>
      </c>
      <c r="K16" s="183"/>
      <c r="L16" s="184" t="str" cm="1">
        <f t="array" aca="1" ref="L16" ca="1">IF(B16=par_list_vypnut,"",INDIRECT("'"&amp;data!B53&amp;"'!"&amp;ADDRESS(ROW('Přihláška č. 1'!$D$12),COLUMN('Přihláška č. 1'!$D$12),4)))</f>
        <v>Viz zpráva vpravo --&gt;</v>
      </c>
      <c r="M16" s="185" t="str">
        <f t="shared" ca="1" si="7"/>
        <v/>
      </c>
      <c r="N16" s="186" t="str">
        <f t="shared" ca="1" si="8"/>
        <v/>
      </c>
      <c r="O16" s="187" cm="1">
        <f t="array" aca="1" ref="O16" ca="1">IF(B16=par_list_vypnut,"",INDIRECT("'"&amp;data!B53&amp;"'!"&amp;ADDRESS(ROW('Přihláška č. 1'!$D$6),COLUMN('Přihláška č. 1'!$D$6),4)))</f>
        <v>0</v>
      </c>
      <c r="P16" s="182">
        <f ca="1">IF(B16=par_list_vypnut,"",COUNTIF(INDIRECT("'"&amp;data!B53&amp;"'!"&amp;ADDRESS(ROW('Přihláška č. 1'!$D$9),COLUMN('Přihláška č. 1'!$D$9),4)),"*")+COUNTIF(INDIRECT("'"&amp;data!B53&amp;"'!"&amp;ADDRESS(ROW('Přihláška č. 1'!$D$10),COLUMN('Přihláška č. 1'!$D$10),4)),"*"))</f>
        <v>0</v>
      </c>
      <c r="Q16" s="182">
        <f t="shared" ca="1" si="9"/>
        <v>0</v>
      </c>
      <c r="R16" s="182">
        <f t="shared" ca="1" si="10"/>
        <v>0</v>
      </c>
      <c r="S16" s="188">
        <f t="shared" ca="1" si="11"/>
        <v>0</v>
      </c>
      <c r="T16" s="187" cm="1">
        <f t="array" aca="1" ref="T16" ca="1">IF(B16=par_list_vypnut,"",INDIRECT("'"&amp;data!B53&amp;"'!"&amp;ADDRESS(ROW('Přihláška č. 1'!$D$4),COLUMN('Přihláška č. 1'!$D$4),4)))</f>
        <v>0</v>
      </c>
      <c r="U16" s="182" t="str" cm="1">
        <f t="array" aca="1" ref="U16" ca="1">IF(B16=par_list_vypnut,"",INDIRECT("'"&amp;data!B53&amp;"'!"&amp;ADDRESS(ROW('Přihláška č. 1'!$I$31),COLUMN('Přihláška č. 1'!$I$31),4)))</f>
        <v/>
      </c>
      <c r="V16" s="182" cm="1">
        <f t="array" aca="1" ref="V16" ca="1">IF(B16=par_list_vypnut,"",INDIRECT("'"&amp;data!B53&amp;"'!"&amp;ADDRESS(ROW('Přihláška č. 1'!$D$5),COLUMN('Přihláška č. 1'!$D$5),4)))</f>
        <v>0</v>
      </c>
      <c r="W16" s="182" t="str" cm="1">
        <f t="array" aca="1" ref="W16" ca="1">IF(B16=par_list_vypnut,"",IF(INDIRECT("'"&amp;data!B53&amp;"'!"&amp;ADDRESS(ROW('Přihláška č. 1'!$D$8),COLUMN('Přihláška č. 1'!$D$8),4),TRUE)="","",INDIRECT("'"&amp;data!B53&amp;"'!"&amp;ADDRESS(ROW('Přihláška č. 1'!$D$8),COLUMN('Přihláška č. 1'!$D$8),4),TRUE)))</f>
        <v/>
      </c>
      <c r="X16" s="189" t="str" cm="1">
        <f t="array" aca="1" ref="X16" ca="1">IF(B16=par_list_vypnut,"",INDIRECT("'"&amp;data!B53&amp;"'!"&amp;ADDRESS(ROW('Přihláška č. 1'!$I$20),COLUMN('Přihláška č. 1'!$I$20),4)))</f>
        <v/>
      </c>
      <c r="Y16" s="190"/>
      <c r="Z16" s="191"/>
      <c r="AA16" s="187" t="str" cm="1">
        <f t="array" aca="1" ref="AA16" ca="1">IF(OR(B16=par_list_vypnut,P16&lt;1),"",PROPER(INDIRECT("'"&amp;data!B53&amp;"'!"&amp;ADDRESS(ROW('Přihláška č. 1'!$D$9),COLUMN('Přihláška č. 1'!$D$9),4))))</f>
        <v/>
      </c>
      <c r="AB16" s="182" t="str" cm="1">
        <f t="array" aca="1" ref="AB16" ca="1">IF(OR(B16=par_list_vypnut,P16&lt;2),"",PROPER(INDIRECT("'"&amp;data!B53&amp;"'!"&amp;ADDRESS(ROW('Přihláška č. 1'!$D$10),COLUMN('Přihláška č. 1'!$D$10),4))))</f>
        <v/>
      </c>
      <c r="AC16" s="182" t="str">
        <f t="shared" ca="1" si="12"/>
        <v/>
      </c>
      <c r="AD16" s="188" t="str">
        <f t="shared" ca="1" si="13"/>
        <v/>
      </c>
      <c r="AE16" s="187" t="str">
        <f t="shared" ca="1" si="14"/>
        <v/>
      </c>
      <c r="AF16" s="182" t="str">
        <f t="shared" ca="1" si="15"/>
        <v/>
      </c>
      <c r="AG16" s="182" t="str">
        <f t="shared" ca="1" si="16"/>
        <v/>
      </c>
      <c r="AH16" s="182" t="str">
        <f t="shared" ca="1" si="17"/>
        <v/>
      </c>
      <c r="AI16" s="182" t="str">
        <f t="shared" ca="1" si="18"/>
        <v/>
      </c>
      <c r="AJ16" s="192" t="str">
        <f t="shared" ca="1" si="19"/>
        <v/>
      </c>
      <c r="AK16" s="182" t="str">
        <f t="shared" ca="1" si="20"/>
        <v/>
      </c>
      <c r="AL16" s="182" t="str">
        <f t="shared" ca="1" si="21"/>
        <v/>
      </c>
      <c r="AM16" s="193" t="str">
        <f t="shared" ca="1" si="22"/>
        <v/>
      </c>
      <c r="AN16" s="187" t="str" cm="1">
        <f t="array" aca="1" ref="AN16" ca="1">IF(OR($B16=par_list_vypnut,$O16&lt;AN$9),"",PROPER(TRIM(INDIRECT("'"&amp;data!$B53&amp;"'!"&amp;$AN$8&amp;AN$10))))</f>
        <v/>
      </c>
      <c r="AO16" s="182" t="str" cm="1">
        <f t="array" aca="1" ref="AO16" ca="1">IF(OR($B16=par_list_vypnut,$O16&lt;AO$9),"",PROPER(TRIM(INDIRECT("'"&amp;data!$B53&amp;"'!"&amp;$AO$8&amp;AO$10))))</f>
        <v/>
      </c>
      <c r="AP16" s="182" t="str" cm="1">
        <f t="array" aca="1" ref="AP16" ca="1">IF(OR($B16=par_list_vypnut,$O16&lt;AP$9),"",PROPER(TRIM(INDIRECT("'"&amp;data!$B53&amp;"'!"&amp;$AN$8&amp;AP$10))))</f>
        <v/>
      </c>
      <c r="AQ16" s="182" t="str" cm="1">
        <f t="array" aca="1" ref="AQ16" ca="1">IF(OR($B16=par_list_vypnut,$O16&lt;AQ$9),"",PROPER(TRIM(INDIRECT("'"&amp;data!$B53&amp;"'!"&amp;$AO$8&amp;AQ$10))))</f>
        <v/>
      </c>
      <c r="AR16" s="182" t="str" cm="1">
        <f t="array" aca="1" ref="AR16" ca="1">IF(OR($B16=par_list_vypnut,$O16&lt;AR$9),"",PROPER(TRIM(INDIRECT("'"&amp;data!$B53&amp;"'!"&amp;$AN$8&amp;AR$10))))</f>
        <v/>
      </c>
      <c r="AS16" s="182" t="str" cm="1">
        <f t="array" aca="1" ref="AS16" ca="1">IF(OR($B16=par_list_vypnut,$O16&lt;AS$9),"",PROPER(TRIM(INDIRECT("'"&amp;data!$B53&amp;"'!"&amp;$AO$8&amp;AS$10))))</f>
        <v/>
      </c>
      <c r="AT16" s="182" t="str" cm="1">
        <f t="array" aca="1" ref="AT16" ca="1">IF(OR($B16=par_list_vypnut,$O16&lt;AT$9),"",PROPER(TRIM(INDIRECT("'"&amp;data!$B53&amp;"'!"&amp;$AN$8&amp;AT$10))))</f>
        <v/>
      </c>
      <c r="AU16" s="182" t="str" cm="1">
        <f t="array" aca="1" ref="AU16" ca="1">IF(OR($B16=par_list_vypnut,$O16&lt;AU$9),"",PROPER(TRIM(INDIRECT("'"&amp;data!$B53&amp;"'!"&amp;$AO$8&amp;AU$10))))</f>
        <v/>
      </c>
      <c r="AV16" s="182" t="str" cm="1">
        <f t="array" aca="1" ref="AV16" ca="1">IF(OR($B16=par_list_vypnut,$O16&lt;AV$9),"",PROPER(TRIM(INDIRECT("'"&amp;data!$B53&amp;"'!"&amp;$AN$8&amp;AV$10))))</f>
        <v/>
      </c>
      <c r="AW16" s="182" t="str" cm="1">
        <f t="array" aca="1" ref="AW16" ca="1">IF(OR($B16=par_list_vypnut,$O16&lt;AW$9),"",PROPER(TRIM(INDIRECT("'"&amp;data!$B53&amp;"'!"&amp;$AO$8&amp;AW$10))))</f>
        <v/>
      </c>
      <c r="AX16" s="182" t="str" cm="1">
        <f t="array" aca="1" ref="AX16" ca="1">IF(OR($B16=par_list_vypnut,$O16&lt;AX$9),"",PROPER(TRIM(INDIRECT("'"&amp;data!$B53&amp;"'!"&amp;$AN$8&amp;AX$10))))</f>
        <v/>
      </c>
      <c r="AY16" s="182" t="str" cm="1">
        <f t="array" aca="1" ref="AY16" ca="1">IF(OR($B16=par_list_vypnut,$O16&lt;AY$9),"",PROPER(TRIM(INDIRECT("'"&amp;data!$B53&amp;"'!"&amp;$AO$8&amp;AY$10))))</f>
        <v/>
      </c>
      <c r="AZ16" s="182" t="str" cm="1">
        <f t="array" aca="1" ref="AZ16" ca="1">IF(OR($B16=par_list_vypnut,$O16&lt;AZ$9),"",PROPER(TRIM(INDIRECT("'"&amp;data!$B53&amp;"'!"&amp;$AN$8&amp;AZ$10))))</f>
        <v/>
      </c>
      <c r="BA16" s="182" t="str" cm="1">
        <f t="array" aca="1" ref="BA16" ca="1">IF(OR($B16=par_list_vypnut,$O16&lt;BA$9),"",PROPER(TRIM(INDIRECT("'"&amp;data!$B53&amp;"'!"&amp;$AO$8&amp;BA$10))))</f>
        <v/>
      </c>
      <c r="BB16" s="182" t="str" cm="1">
        <f t="array" aca="1" ref="BB16" ca="1">IF(OR($B16=par_list_vypnut,$O16&lt;BB$9),"",PROPER(TRIM(INDIRECT("'"&amp;data!$B53&amp;"'!"&amp;$AN$8&amp;BB$10))))</f>
        <v/>
      </c>
      <c r="BC16" s="182" t="str" cm="1">
        <f t="array" aca="1" ref="BC16" ca="1">IF(OR($B16=par_list_vypnut,$O16&lt;BC$9),"",PROPER(TRIM(INDIRECT("'"&amp;data!$B53&amp;"'!"&amp;$AO$8&amp;BC$10))))</f>
        <v/>
      </c>
      <c r="BD16" s="182" t="str" cm="1">
        <f t="array" aca="1" ref="BD16" ca="1">IF(OR($B16=par_list_vypnut,$O16&lt;BD$9),"",PROPER(TRIM(INDIRECT("'"&amp;data!$B53&amp;"'!"&amp;$AN$8&amp;BD$10))))</f>
        <v/>
      </c>
      <c r="BE16" s="182" t="str" cm="1">
        <f t="array" aca="1" ref="BE16" ca="1">IF(OR($B16=par_list_vypnut,$O16&lt;BE$9),"",PROPER(TRIM(INDIRECT("'"&amp;data!$B53&amp;"'!"&amp;$AO$8&amp;BE$10))))</f>
        <v/>
      </c>
      <c r="BF16" s="182" t="str" cm="1">
        <f t="array" aca="1" ref="BF16" ca="1">IF(OR($B16=par_list_vypnut,$O16&lt;BF$9),"",PROPER(TRIM(INDIRECT("'"&amp;data!$B53&amp;"'!"&amp;$AN$8&amp;BF$10))))</f>
        <v/>
      </c>
      <c r="BG16" s="182" t="str" cm="1">
        <f t="array" aca="1" ref="BG16" ca="1">IF(OR($B16=par_list_vypnut,$O16&lt;BG$9),"",PROPER(TRIM(INDIRECT("'"&amp;data!$B53&amp;"'!"&amp;$AO$8&amp;BG$10))))</f>
        <v/>
      </c>
      <c r="BH16" s="182" t="str" cm="1">
        <f t="array" aca="1" ref="BH16" ca="1">IF(OR($B16=par_list_vypnut,$O16&lt;BH$9),"",PROPER(TRIM(INDIRECT("'"&amp;data!$B53&amp;"'!"&amp;$AN$8&amp;BH$10))))</f>
        <v/>
      </c>
      <c r="BI16" s="182" t="str" cm="1">
        <f t="array" aca="1" ref="BI16" ca="1">IF(OR($B16=par_list_vypnut,$O16&lt;BI$9),"",PROPER(TRIM(INDIRECT("'"&amp;data!$B53&amp;"'!"&amp;$AO$8&amp;BI$10))))</f>
        <v/>
      </c>
      <c r="BJ16" s="182" t="str" cm="1">
        <f t="array" aca="1" ref="BJ16" ca="1">IF(OR($B16=par_list_vypnut,$O16&lt;BJ$9),"",PROPER(TRIM(INDIRECT("'"&amp;data!$B53&amp;"'!"&amp;$AN$8&amp;BJ$10))))</f>
        <v/>
      </c>
      <c r="BK16" s="182" t="str" cm="1">
        <f t="array" aca="1" ref="BK16" ca="1">IF(OR($B16=par_list_vypnut,$O16&lt;BK$9),"",PROPER(TRIM(INDIRECT("'"&amp;data!$B53&amp;"'!"&amp;$AO$8&amp;BK$10))))</f>
        <v/>
      </c>
      <c r="BL16" s="182" t="str" cm="1">
        <f t="array" aca="1" ref="BL16" ca="1">IF(OR($B16=par_list_vypnut,$O16&lt;BL$9),"",PROPER(TRIM(INDIRECT("'"&amp;data!$B53&amp;"'!"&amp;$AN$8&amp;BL$10))))</f>
        <v/>
      </c>
      <c r="BM16" s="182" t="str" cm="1">
        <f t="array" aca="1" ref="BM16" ca="1">IF(OR($B16=par_list_vypnut,$O16&lt;BM$9),"",PROPER(TRIM(INDIRECT("'"&amp;data!$B53&amp;"'!"&amp;$AO$8&amp;BM$10))))</f>
        <v/>
      </c>
      <c r="BN16" s="182" t="str" cm="1">
        <f t="array" aca="1" ref="BN16" ca="1">IF(OR($B16=par_list_vypnut,$O16&lt;BN$9),"",PROPER(TRIM(INDIRECT("'"&amp;data!$B53&amp;"'!"&amp;$AN$8&amp;BN$10))))</f>
        <v/>
      </c>
      <c r="BO16" s="182" t="str" cm="1">
        <f t="array" aca="1" ref="BO16" ca="1">IF(OR($B16=par_list_vypnut,$O16&lt;BO$9),"",PROPER(TRIM(INDIRECT("'"&amp;data!$B53&amp;"'!"&amp;$AO$8&amp;BO$10))))</f>
        <v/>
      </c>
      <c r="BP16" s="182" t="str" cm="1">
        <f t="array" aca="1" ref="BP16" ca="1">IF(OR($B16=par_list_vypnut,$O16&lt;BP$9),"",PROPER(TRIM(INDIRECT("'"&amp;data!$B53&amp;"'!"&amp;$AN$8&amp;BP$10))))</f>
        <v/>
      </c>
      <c r="BQ16" s="182" t="str" cm="1">
        <f t="array" aca="1" ref="BQ16" ca="1">IF(OR($B16=par_list_vypnut,$O16&lt;BQ$9),"",PROPER(TRIM(INDIRECT("'"&amp;data!$B53&amp;"'!"&amp;$AO$8&amp;BQ$10))))</f>
        <v/>
      </c>
      <c r="BR16" s="182" t="str" cm="1">
        <f t="array" aca="1" ref="BR16" ca="1">IF(OR($B16=par_list_vypnut,$O16&lt;BR$9),"",PROPER(TRIM(INDIRECT("'"&amp;data!$B53&amp;"'!"&amp;$AN$8&amp;BR$10))))</f>
        <v/>
      </c>
      <c r="BS16" s="182" t="str" cm="1">
        <f t="array" aca="1" ref="BS16" ca="1">IF(OR($B16=par_list_vypnut,$O16&lt;BS$9),"",PROPER(TRIM(INDIRECT("'"&amp;data!$B53&amp;"'!"&amp;$AO$8&amp;BS$10))))</f>
        <v/>
      </c>
      <c r="BT16" s="182" t="str" cm="1">
        <f t="array" aca="1" ref="BT16" ca="1">IF(OR($B16=par_list_vypnut,$O16&lt;BT$9),"",PROPER(TRIM(INDIRECT("'"&amp;data!$B53&amp;"'!"&amp;$AN$8&amp;BT$10))))</f>
        <v/>
      </c>
      <c r="BU16" s="182" t="str" cm="1">
        <f t="array" aca="1" ref="BU16" ca="1">IF(OR($B16=par_list_vypnut,$O16&lt;BU$9),"",PROPER(TRIM(INDIRECT("'"&amp;data!$B53&amp;"'!"&amp;$AO$8&amp;BU$10))))</f>
        <v/>
      </c>
      <c r="BV16" s="182" t="str" cm="1">
        <f t="array" aca="1" ref="BV16" ca="1">IF(OR($B16=par_list_vypnut,$O16&lt;BV$9),"",PROPER(TRIM(INDIRECT("'"&amp;data!$B53&amp;"'!"&amp;$AN$8&amp;BV$10))))</f>
        <v/>
      </c>
      <c r="BW16" s="182" t="str" cm="1">
        <f t="array" aca="1" ref="BW16" ca="1">IF(OR($B16=par_list_vypnut,$O16&lt;BW$9),"",PROPER(TRIM(INDIRECT("'"&amp;data!$B53&amp;"'!"&amp;$AO$8&amp;BW$10))))</f>
        <v/>
      </c>
      <c r="BX16" s="182" t="str" cm="1">
        <f t="array" aca="1" ref="BX16" ca="1">IF(OR($B16=par_list_vypnut,$O16&lt;BX$9),"",PROPER(TRIM(INDIRECT("'"&amp;data!$B53&amp;"'!"&amp;$AN$8&amp;BX$10))))</f>
        <v/>
      </c>
      <c r="BY16" s="182" t="str" cm="1">
        <f t="array" aca="1" ref="BY16" ca="1">IF(OR($B16=par_list_vypnut,$O16&lt;BY$9),"",PROPER(TRIM(INDIRECT("'"&amp;data!$B53&amp;"'!"&amp;$AO$8&amp;BY$10))))</f>
        <v/>
      </c>
      <c r="BZ16" s="182" t="str" cm="1">
        <f t="array" aca="1" ref="BZ16" ca="1">IF(OR($B16=par_list_vypnut,$O16&lt;BZ$9),"",PROPER(TRIM(INDIRECT("'"&amp;data!$B53&amp;"'!"&amp;$AN$8&amp;BZ$10))))</f>
        <v/>
      </c>
      <c r="CA16" s="182" t="str" cm="1">
        <f t="array" aca="1" ref="CA16" ca="1">IF(OR($B16=par_list_vypnut,$O16&lt;CA$9),"",PROPER(TRIM(INDIRECT("'"&amp;data!$B53&amp;"'!"&amp;$AO$8&amp;CA$10))))</f>
        <v/>
      </c>
      <c r="CB16" s="182" t="str" cm="1">
        <f t="array" aca="1" ref="CB16" ca="1">IF(OR($B16=par_list_vypnut,$O16&lt;CB$9),"",PROPER(TRIM(INDIRECT("'"&amp;data!$B53&amp;"'!"&amp;$AN$8&amp;CB$10))))</f>
        <v/>
      </c>
      <c r="CC16" s="182" t="str" cm="1">
        <f t="array" aca="1" ref="CC16" ca="1">IF(OR($B16=par_list_vypnut,$O16&lt;CC$9),"",PROPER(TRIM(INDIRECT("'"&amp;data!$B53&amp;"'!"&amp;$AO$8&amp;CC$10))))</f>
        <v/>
      </c>
      <c r="CD16" s="182" t="str" cm="1">
        <f t="array" aca="1" ref="CD16" ca="1">IF(OR($B16=par_list_vypnut,$O16&lt;CD$9),"",PROPER(TRIM(INDIRECT("'"&amp;data!$B53&amp;"'!"&amp;$AN$8&amp;CD$10))))</f>
        <v/>
      </c>
      <c r="CE16" s="182" t="str" cm="1">
        <f t="array" aca="1" ref="CE16" ca="1">IF(OR($B16=par_list_vypnut,$O16&lt;CE$9),"",PROPER(TRIM(INDIRECT("'"&amp;data!$B53&amp;"'!"&amp;$AO$8&amp;CE$10))))</f>
        <v/>
      </c>
      <c r="CF16" s="182" t="str" cm="1">
        <f t="array" aca="1" ref="CF16" ca="1">IF(OR($B16=par_list_vypnut,$O16&lt;CF$9),"",PROPER(TRIM(INDIRECT("'"&amp;data!$B53&amp;"'!"&amp;$AN$8&amp;CF$10))))</f>
        <v/>
      </c>
      <c r="CG16" s="182" t="str" cm="1">
        <f t="array" aca="1" ref="CG16" ca="1">IF(OR($B16=par_list_vypnut,$O16&lt;CG$9),"",PROPER(TRIM(INDIRECT("'"&amp;data!$B53&amp;"'!"&amp;$AO$8&amp;CG$10))))</f>
        <v/>
      </c>
      <c r="CH16" s="182" t="str" cm="1">
        <f t="array" aca="1" ref="CH16" ca="1">IF(OR($B16=par_list_vypnut,$O16&lt;CH$9),"",PROPER(TRIM(INDIRECT("'"&amp;data!$B53&amp;"'!"&amp;$AN$8&amp;CH$10))))</f>
        <v/>
      </c>
      <c r="CI16" s="182" t="str" cm="1">
        <f t="array" aca="1" ref="CI16" ca="1">IF(OR($B16=par_list_vypnut,$O16&lt;CI$9),"",PROPER(TRIM(INDIRECT("'"&amp;data!$B53&amp;"'!"&amp;$AO$8&amp;CI$10))))</f>
        <v/>
      </c>
      <c r="CJ16" s="182" t="str" cm="1">
        <f t="array" aca="1" ref="CJ16" ca="1">IF(OR($B16=par_list_vypnut,$O16&lt;CJ$9),"",PROPER(TRIM(INDIRECT("'"&amp;data!$B53&amp;"'!"&amp;$AN$8&amp;CJ$10))))</f>
        <v/>
      </c>
      <c r="CK16" s="188" t="str" cm="1">
        <f t="array" aca="1" ref="CK16" ca="1">IF(OR($B16=par_list_vypnut,$O16&lt;CK$9),"",PROPER(TRIM(INDIRECT("'"&amp;data!$B53&amp;"'!"&amp;$AO$8&amp;CK$10))))</f>
        <v/>
      </c>
      <c r="CL16" s="194" t="str" cm="1">
        <f t="array" aca="1" ref="CL16" ca="1">IF($B16=par_list_vypnut,"",IF($O16&gt;=CL$9,VALUE(TRIM(INDIRECT("'"&amp;data!$B53&amp;"'!"&amp;$AP$8&amp;CL$10))),""))</f>
        <v/>
      </c>
      <c r="CM16" s="182" t="str" cm="1">
        <f t="array" aca="1" ref="CM16" ca="1">IF($B16=par_list_vypnut,"",IF($O16&gt;=CM$9,VALUE(TRIM(INDIRECT("'"&amp;data!$B53&amp;"'!"&amp;$AP$8&amp;CM$10))),""))</f>
        <v/>
      </c>
      <c r="CN16" s="182" t="str" cm="1">
        <f t="array" aca="1" ref="CN16" ca="1">IF($B16=par_list_vypnut,"",IF($O16&gt;=CN$9,VALUE(TRIM(INDIRECT("'"&amp;data!$B53&amp;"'!"&amp;$AP$8&amp;CN$10))),""))</f>
        <v/>
      </c>
      <c r="CO16" s="182" t="str" cm="1">
        <f t="array" aca="1" ref="CO16" ca="1">IF($B16=par_list_vypnut,"",IF($O16&gt;=CO$9,VALUE(TRIM(INDIRECT("'"&amp;data!$B53&amp;"'!"&amp;$AP$8&amp;CO$10))),""))</f>
        <v/>
      </c>
      <c r="CP16" s="182" t="str" cm="1">
        <f t="array" aca="1" ref="CP16" ca="1">IF($B16=par_list_vypnut,"",IF($O16&gt;=CP$9,VALUE(TRIM(INDIRECT("'"&amp;data!$B53&amp;"'!"&amp;$AP$8&amp;CP$10))),""))</f>
        <v/>
      </c>
      <c r="CQ16" s="182" t="str" cm="1">
        <f t="array" aca="1" ref="CQ16" ca="1">IF($B16=par_list_vypnut,"",IF($O16&gt;=CQ$9,VALUE(TRIM(INDIRECT("'"&amp;data!$B53&amp;"'!"&amp;$AP$8&amp;CQ$10))),""))</f>
        <v/>
      </c>
      <c r="CR16" s="182" t="str" cm="1">
        <f t="array" aca="1" ref="CR16" ca="1">IF($B16=par_list_vypnut,"",IF($O16&gt;=CR$9,VALUE(TRIM(INDIRECT("'"&amp;data!$B53&amp;"'!"&amp;$AP$8&amp;CR$10))),""))</f>
        <v/>
      </c>
      <c r="CS16" s="182" t="str" cm="1">
        <f t="array" aca="1" ref="CS16" ca="1">IF($B16=par_list_vypnut,"",IF($O16&gt;=CS$9,VALUE(TRIM(INDIRECT("'"&amp;data!$B53&amp;"'!"&amp;$AP$8&amp;CS$10))),""))</f>
        <v/>
      </c>
      <c r="CT16" s="182" t="str" cm="1">
        <f t="array" aca="1" ref="CT16" ca="1">IF($B16=par_list_vypnut,"",IF($O16&gt;=CT$9,VALUE(TRIM(INDIRECT("'"&amp;data!$B53&amp;"'!"&amp;$AP$8&amp;CT$10))),""))</f>
        <v/>
      </c>
      <c r="CU16" s="182" t="str" cm="1">
        <f t="array" aca="1" ref="CU16" ca="1">IF($B16=par_list_vypnut,"",IF($O16&gt;=CU$9,VALUE(TRIM(INDIRECT("'"&amp;data!$B53&amp;"'!"&amp;$AP$8&amp;CU$10))),""))</f>
        <v/>
      </c>
      <c r="CV16" s="182" t="str" cm="1">
        <f t="array" aca="1" ref="CV16" ca="1">IF($B16=par_list_vypnut,"",IF($O16&gt;=CV$9,VALUE(TRIM(INDIRECT("'"&amp;data!$B53&amp;"'!"&amp;$AP$8&amp;CV$10))),""))</f>
        <v/>
      </c>
      <c r="CW16" s="182" t="str" cm="1">
        <f t="array" aca="1" ref="CW16" ca="1">IF($B16=par_list_vypnut,"",IF($O16&gt;=CW$9,VALUE(TRIM(INDIRECT("'"&amp;data!$B53&amp;"'!"&amp;$AP$8&amp;CW$10))),""))</f>
        <v/>
      </c>
      <c r="CX16" s="182" t="str" cm="1">
        <f t="array" aca="1" ref="CX16" ca="1">IF($B16=par_list_vypnut,"",IF($O16&gt;=CX$9,VALUE(TRIM(INDIRECT("'"&amp;data!$B53&amp;"'!"&amp;$AP$8&amp;CX$10))),""))</f>
        <v/>
      </c>
      <c r="CY16" s="182" t="str" cm="1">
        <f t="array" aca="1" ref="CY16" ca="1">IF($B16=par_list_vypnut,"",IF($O16&gt;=CY$9,VALUE(TRIM(INDIRECT("'"&amp;data!$B53&amp;"'!"&amp;$AP$8&amp;CY$10))),""))</f>
        <v/>
      </c>
      <c r="CZ16" s="182" t="str" cm="1">
        <f t="array" aca="1" ref="CZ16" ca="1">IF($B16=par_list_vypnut,"",IF($O16&gt;=CZ$9,VALUE(TRIM(INDIRECT("'"&amp;data!$B53&amp;"'!"&amp;$AP$8&amp;CZ$10))),""))</f>
        <v/>
      </c>
      <c r="DA16" s="182" t="str" cm="1">
        <f t="array" aca="1" ref="DA16" ca="1">IF($B16=par_list_vypnut,"",IF($O16&gt;=DA$9,VALUE(TRIM(INDIRECT("'"&amp;data!$B53&amp;"'!"&amp;$AP$8&amp;DA$10))),""))</f>
        <v/>
      </c>
      <c r="DB16" s="182" t="str" cm="1">
        <f t="array" aca="1" ref="DB16" ca="1">IF($B16=par_list_vypnut,"",IF($O16&gt;=DB$9,VALUE(TRIM(INDIRECT("'"&amp;data!$B53&amp;"'!"&amp;$AP$8&amp;DB$10))),""))</f>
        <v/>
      </c>
      <c r="DC16" s="182" t="str" cm="1">
        <f t="array" aca="1" ref="DC16" ca="1">IF($B16=par_list_vypnut,"",IF($O16&gt;=DC$9,VALUE(TRIM(INDIRECT("'"&amp;data!$B53&amp;"'!"&amp;$AP$8&amp;DC$10))),""))</f>
        <v/>
      </c>
      <c r="DD16" s="182" t="str" cm="1">
        <f t="array" aca="1" ref="DD16" ca="1">IF($B16=par_list_vypnut,"",IF($O16&gt;=DD$9,VALUE(TRIM(INDIRECT("'"&amp;data!$B53&amp;"'!"&amp;$AP$8&amp;DD$10))),""))</f>
        <v/>
      </c>
      <c r="DE16" s="182" t="str" cm="1">
        <f t="array" aca="1" ref="DE16" ca="1">IF($B16=par_list_vypnut,"",IF($O16&gt;=DE$9,VALUE(TRIM(INDIRECT("'"&amp;data!$B53&amp;"'!"&amp;$AP$8&amp;DE$10))),""))</f>
        <v/>
      </c>
      <c r="DF16" s="182" t="str" cm="1">
        <f t="array" aca="1" ref="DF16" ca="1">IF($B16=par_list_vypnut,"",IF($O16&gt;=DF$9,VALUE(TRIM(INDIRECT("'"&amp;data!$B53&amp;"'!"&amp;$AP$8&amp;DF$10))),""))</f>
        <v/>
      </c>
      <c r="DG16" s="182" t="str" cm="1">
        <f t="array" aca="1" ref="DG16" ca="1">IF($B16=par_list_vypnut,"",IF($O16&gt;=DG$9,VALUE(TRIM(INDIRECT("'"&amp;data!$B53&amp;"'!"&amp;$AP$8&amp;DG$10))),""))</f>
        <v/>
      </c>
      <c r="DH16" s="182" t="str" cm="1">
        <f t="array" aca="1" ref="DH16" ca="1">IF($B16=par_list_vypnut,"",IF($O16&gt;=DH$9,VALUE(TRIM(INDIRECT("'"&amp;data!$B53&amp;"'!"&amp;$AP$8&amp;DH$10))),""))</f>
        <v/>
      </c>
      <c r="DI16" s="182" t="str" cm="1">
        <f t="array" aca="1" ref="DI16" ca="1">IF($B16=par_list_vypnut,"",IF($O16&gt;=DI$9,VALUE(TRIM(INDIRECT("'"&amp;data!$B53&amp;"'!"&amp;$AP$8&amp;DI$10))),""))</f>
        <v/>
      </c>
      <c r="DJ16" s="188" t="str" cm="1">
        <f t="array" aca="1" ref="DJ16" ca="1">IF($B16=par_list_vypnut,"",IF($O16&gt;=DJ$9,VALUE(TRIM(INDIRECT("'"&amp;data!$B53&amp;"'!"&amp;$AP$8&amp;DJ$10))),""))</f>
        <v/>
      </c>
      <c r="DK16" s="187" t="str" cm="1">
        <f t="array" aca="1" ref="DK16" ca="1">IF($B16=par_list_vypnut,"",IF($O16&gt;=DK$9,INDIRECT("'"&amp;data!$B53&amp;"'!"&amp;$AQ$8&amp;DK$10,TRUE),""))</f>
        <v/>
      </c>
      <c r="DL16" s="182" t="str" cm="1">
        <f t="array" aca="1" ref="DL16" ca="1">IF($B16=par_list_vypnut,"",IF($O16&gt;=DL$9,INDIRECT("'"&amp;data!$B53&amp;"'!"&amp;$AQ$8&amp;DL$10,TRUE),""))</f>
        <v/>
      </c>
      <c r="DM16" s="182" t="str" cm="1">
        <f t="array" aca="1" ref="DM16" ca="1">IF($B16=par_list_vypnut,"",IF($O16&gt;=DM$9,INDIRECT("'"&amp;data!$B53&amp;"'!"&amp;$AQ$8&amp;DM$10,TRUE),""))</f>
        <v/>
      </c>
      <c r="DN16" s="182" t="str" cm="1">
        <f t="array" aca="1" ref="DN16" ca="1">IF($B16=par_list_vypnut,"",IF($O16&gt;=DN$9,INDIRECT("'"&amp;data!$B53&amp;"'!"&amp;$AQ$8&amp;DN$10,TRUE),""))</f>
        <v/>
      </c>
      <c r="DO16" s="182" t="str" cm="1">
        <f t="array" aca="1" ref="DO16" ca="1">IF($B16=par_list_vypnut,"",IF($O16&gt;=DO$9,INDIRECT("'"&amp;data!$B53&amp;"'!"&amp;$AQ$8&amp;DO$10,TRUE),""))</f>
        <v/>
      </c>
      <c r="DP16" s="182" t="str" cm="1">
        <f t="array" aca="1" ref="DP16" ca="1">IF($B16=par_list_vypnut,"",IF($O16&gt;=DP$9,INDIRECT("'"&amp;data!$B53&amp;"'!"&amp;$AQ$8&amp;DP$10,TRUE),""))</f>
        <v/>
      </c>
      <c r="DQ16" s="182" t="str" cm="1">
        <f t="array" aca="1" ref="DQ16" ca="1">IF($B16=par_list_vypnut,"",IF($O16&gt;=DQ$9,INDIRECT("'"&amp;data!$B53&amp;"'!"&amp;$AQ$8&amp;DQ$10,TRUE),""))</f>
        <v/>
      </c>
      <c r="DR16" s="182" t="str" cm="1">
        <f t="array" aca="1" ref="DR16" ca="1">IF($B16=par_list_vypnut,"",IF($O16&gt;=DR$9,INDIRECT("'"&amp;data!$B53&amp;"'!"&amp;$AQ$8&amp;DR$10,TRUE),""))</f>
        <v/>
      </c>
      <c r="DS16" s="182" t="str" cm="1">
        <f t="array" aca="1" ref="DS16" ca="1">IF($B16=par_list_vypnut,"",IF($O16&gt;=DS$9,INDIRECT("'"&amp;data!$B53&amp;"'!"&amp;$AQ$8&amp;DS$10,TRUE),""))</f>
        <v/>
      </c>
      <c r="DT16" s="182" t="str" cm="1">
        <f t="array" aca="1" ref="DT16" ca="1">IF($B16=par_list_vypnut,"",IF($O16&gt;=DT$9,INDIRECT("'"&amp;data!$B53&amp;"'!"&amp;$AQ$8&amp;DT$10,TRUE),""))</f>
        <v/>
      </c>
      <c r="DU16" s="182" t="str" cm="1">
        <f t="array" aca="1" ref="DU16" ca="1">IF($B16=par_list_vypnut,"",IF($O16&gt;=DU$9,INDIRECT("'"&amp;data!$B53&amp;"'!"&amp;$AQ$8&amp;DU$10,TRUE),""))</f>
        <v/>
      </c>
      <c r="DV16" s="182" t="str" cm="1">
        <f t="array" aca="1" ref="DV16" ca="1">IF($B16=par_list_vypnut,"",IF($O16&gt;=DV$9,INDIRECT("'"&amp;data!$B53&amp;"'!"&amp;$AQ$8&amp;DV$10,TRUE),""))</f>
        <v/>
      </c>
      <c r="DW16" s="182" t="str" cm="1">
        <f t="array" aca="1" ref="DW16" ca="1">IF($B16=par_list_vypnut,"",IF($O16&gt;=DW$9,INDIRECT("'"&amp;data!$B53&amp;"'!"&amp;$AQ$8&amp;DW$10,TRUE),""))</f>
        <v/>
      </c>
      <c r="DX16" s="182" t="str" cm="1">
        <f t="array" aca="1" ref="DX16" ca="1">IF($B16=par_list_vypnut,"",IF($O16&gt;=DX$9,INDIRECT("'"&amp;data!$B53&amp;"'!"&amp;$AQ$8&amp;DX$10,TRUE),""))</f>
        <v/>
      </c>
      <c r="DY16" s="182" t="str" cm="1">
        <f t="array" aca="1" ref="DY16" ca="1">IF($B16=par_list_vypnut,"",IF($O16&gt;=DY$9,INDIRECT("'"&amp;data!$B53&amp;"'!"&amp;$AQ$8&amp;DY$10,TRUE),""))</f>
        <v/>
      </c>
      <c r="DZ16" s="182" t="str" cm="1">
        <f t="array" aca="1" ref="DZ16" ca="1">IF($B16=par_list_vypnut,"",IF($O16&gt;=DZ$9,INDIRECT("'"&amp;data!$B53&amp;"'!"&amp;$AQ$8&amp;DZ$10,TRUE),""))</f>
        <v/>
      </c>
      <c r="EA16" s="182" t="str" cm="1">
        <f t="array" aca="1" ref="EA16" ca="1">IF($B16=par_list_vypnut,"",IF($O16&gt;=EA$9,INDIRECT("'"&amp;data!$B53&amp;"'!"&amp;$AQ$8&amp;EA$10,TRUE),""))</f>
        <v/>
      </c>
      <c r="EB16" s="182" t="str" cm="1">
        <f t="array" aca="1" ref="EB16" ca="1">IF($B16=par_list_vypnut,"",IF($O16&gt;=EB$9,INDIRECT("'"&amp;data!$B53&amp;"'!"&amp;$AQ$8&amp;EB$10,TRUE),""))</f>
        <v/>
      </c>
      <c r="EC16" s="182" t="str" cm="1">
        <f t="array" aca="1" ref="EC16" ca="1">IF($B16=par_list_vypnut,"",IF($O16&gt;=EC$9,INDIRECT("'"&amp;data!$B53&amp;"'!"&amp;$AQ$8&amp;EC$10,TRUE),""))</f>
        <v/>
      </c>
      <c r="ED16" s="182" t="str" cm="1">
        <f t="array" aca="1" ref="ED16" ca="1">IF($B16=par_list_vypnut,"",IF($O16&gt;=ED$9,INDIRECT("'"&amp;data!$B53&amp;"'!"&amp;$AQ$8&amp;ED$10,TRUE),""))</f>
        <v/>
      </c>
      <c r="EE16" s="182" t="str" cm="1">
        <f t="array" aca="1" ref="EE16" ca="1">IF($B16=par_list_vypnut,"",IF($O16&gt;=EE$9,INDIRECT("'"&amp;data!$B53&amp;"'!"&amp;$AQ$8&amp;EE$10,TRUE),""))</f>
        <v/>
      </c>
      <c r="EF16" s="182" t="str" cm="1">
        <f t="array" aca="1" ref="EF16" ca="1">IF($B16=par_list_vypnut,"",IF($O16&gt;=EF$9,INDIRECT("'"&amp;data!$B53&amp;"'!"&amp;$AQ$8&amp;EF$10,TRUE),""))</f>
        <v/>
      </c>
      <c r="EG16" s="182" t="str" cm="1">
        <f t="array" aca="1" ref="EG16" ca="1">IF($B16=par_list_vypnut,"",IF($O16&gt;=EG$9,INDIRECT("'"&amp;data!$B53&amp;"'!"&amp;$AQ$8&amp;EG$10,TRUE),""))</f>
        <v/>
      </c>
      <c r="EH16" s="182" t="str" cm="1">
        <f t="array" aca="1" ref="EH16" ca="1">IF($B16=par_list_vypnut,"",IF($O16&gt;=EH$9,INDIRECT("'"&amp;data!$B53&amp;"'!"&amp;$AQ$8&amp;EH$10,TRUE),""))</f>
        <v/>
      </c>
      <c r="EI16" s="188" t="str" cm="1">
        <f t="array" aca="1" ref="EI16" ca="1">IF($B16=par_list_vypnut,"",IF($O16&gt;=EI$9,INDIRECT("'"&amp;data!$B53&amp;"'!"&amp;$AQ$8&amp;EI$10,TRUE),""))</f>
        <v/>
      </c>
      <c r="EJ16" s="194" t="str">
        <f t="shared" ca="1" si="48"/>
        <v/>
      </c>
      <c r="EK16" s="182" t="str">
        <f t="shared" ca="1" si="23"/>
        <v/>
      </c>
      <c r="EL16" s="182" t="str">
        <f t="shared" ca="1" si="24"/>
        <v/>
      </c>
      <c r="EM16" s="182" t="str">
        <f t="shared" ca="1" si="25"/>
        <v/>
      </c>
      <c r="EN16" s="182" t="str">
        <f t="shared" ca="1" si="26"/>
        <v/>
      </c>
      <c r="EO16" s="182" t="str">
        <f t="shared" ca="1" si="27"/>
        <v/>
      </c>
      <c r="EP16" s="182" t="str">
        <f t="shared" ca="1" si="28"/>
        <v/>
      </c>
      <c r="EQ16" s="182" t="str">
        <f t="shared" ca="1" si="29"/>
        <v/>
      </c>
      <c r="ER16" s="182" t="str">
        <f t="shared" ca="1" si="30"/>
        <v/>
      </c>
      <c r="ES16" s="182" t="str">
        <f t="shared" ca="1" si="31"/>
        <v/>
      </c>
      <c r="ET16" s="182" t="str">
        <f t="shared" ca="1" si="32"/>
        <v/>
      </c>
      <c r="EU16" s="182" t="str">
        <f t="shared" ca="1" si="33"/>
        <v/>
      </c>
      <c r="EV16" s="182" t="str">
        <f t="shared" ca="1" si="34"/>
        <v/>
      </c>
      <c r="EW16" s="182" t="str">
        <f t="shared" ca="1" si="35"/>
        <v/>
      </c>
      <c r="EX16" s="182" t="str">
        <f t="shared" ca="1" si="36"/>
        <v/>
      </c>
      <c r="EY16" s="182" t="str">
        <f t="shared" ca="1" si="37"/>
        <v/>
      </c>
      <c r="EZ16" s="182" t="str">
        <f t="shared" ca="1" si="38"/>
        <v/>
      </c>
      <c r="FA16" s="182" t="str">
        <f t="shared" ca="1" si="39"/>
        <v/>
      </c>
      <c r="FB16" s="182" t="str">
        <f t="shared" ca="1" si="40"/>
        <v/>
      </c>
      <c r="FC16" s="182" t="str">
        <f t="shared" ca="1" si="41"/>
        <v/>
      </c>
      <c r="FD16" s="182" t="str">
        <f t="shared" ca="1" si="42"/>
        <v/>
      </c>
      <c r="FE16" s="182" t="str">
        <f t="shared" ca="1" si="43"/>
        <v/>
      </c>
      <c r="FF16" s="182" t="str">
        <f t="shared" ca="1" si="44"/>
        <v/>
      </c>
      <c r="FG16" s="182" t="str">
        <f t="shared" ca="1" si="45"/>
        <v/>
      </c>
      <c r="FH16" s="192" t="str">
        <f t="shared" ca="1" si="46"/>
        <v/>
      </c>
      <c r="FI16" s="195" t="str">
        <f t="shared" ca="1" si="47"/>
        <v>5. od 0</v>
      </c>
      <c r="FJ16" s="196"/>
    </row>
    <row r="17" spans="1:166" ht="15" thickBot="1" x14ac:dyDescent="0.35">
      <c r="A17" s="5" t="str">
        <f t="shared" ca="1" si="4"/>
        <v>par_list_chyba</v>
      </c>
      <c r="B17" s="5" t="str" cm="1">
        <f t="array" aca="1" ref="B17" ca="1">INDIRECT("'"&amp;data!B54&amp;"'!"&amp;ADDRESS(ROW('Přihláška č. 1'!$I$4),COLUMN('Přihláška č. 1'!$I$4),4))</f>
        <v>par_list_chyba</v>
      </c>
      <c r="C17" s="206" t="str">
        <f>HYPERLINK("#'"&amp;data!B54&amp;"'!D4","..."&amp;D17&amp;"!")</f>
        <v>...6!</v>
      </c>
      <c r="D17" s="5">
        <v>6</v>
      </c>
      <c r="E17" s="177" t="str">
        <f ca="1">IF(B17=par_list_vypnut,"",($S$7-1+data!D54)&amp;". od "&amp;I17)</f>
        <v>6. od 0</v>
      </c>
      <c r="F17" s="178"/>
      <c r="G17" s="179"/>
      <c r="H17" s="180"/>
      <c r="I17" s="181">
        <f t="shared" ca="1" si="5"/>
        <v>0</v>
      </c>
      <c r="J17" s="182" t="str">
        <f t="shared" ca="1" si="6"/>
        <v>chyba zkratky</v>
      </c>
      <c r="K17" s="183"/>
      <c r="L17" s="184" t="str" cm="1">
        <f t="array" aca="1" ref="L17" ca="1">IF(B17=par_list_vypnut,"",INDIRECT("'"&amp;data!B54&amp;"'!"&amp;ADDRESS(ROW('Přihláška č. 1'!$D$12),COLUMN('Přihláška č. 1'!$D$12),4)))</f>
        <v>Viz zpráva vpravo --&gt;</v>
      </c>
      <c r="M17" s="185" t="str">
        <f t="shared" ca="1" si="7"/>
        <v/>
      </c>
      <c r="N17" s="186" t="str">
        <f t="shared" ca="1" si="8"/>
        <v/>
      </c>
      <c r="O17" s="187" cm="1">
        <f t="array" aca="1" ref="O17" ca="1">IF(B17=par_list_vypnut,"",INDIRECT("'"&amp;data!B54&amp;"'!"&amp;ADDRESS(ROW('Přihláška č. 1'!$D$6),COLUMN('Přihláška č. 1'!$D$6),4)))</f>
        <v>0</v>
      </c>
      <c r="P17" s="182">
        <f ca="1">IF(B17=par_list_vypnut,"",COUNTIF(INDIRECT("'"&amp;data!B54&amp;"'!"&amp;ADDRESS(ROW('Přihláška č. 1'!$D$9),COLUMN('Přihláška č. 1'!$D$9),4)),"*")+COUNTIF(INDIRECT("'"&amp;data!B54&amp;"'!"&amp;ADDRESS(ROW('Přihláška č. 1'!$D$10),COLUMN('Přihláška č. 1'!$D$10),4)),"*"))</f>
        <v>0</v>
      </c>
      <c r="Q17" s="182">
        <f t="shared" ca="1" si="9"/>
        <v>0</v>
      </c>
      <c r="R17" s="182">
        <f t="shared" ca="1" si="10"/>
        <v>0</v>
      </c>
      <c r="S17" s="188">
        <f t="shared" ca="1" si="11"/>
        <v>0</v>
      </c>
      <c r="T17" s="187" cm="1">
        <f t="array" aca="1" ref="T17" ca="1">IF(B17=par_list_vypnut,"",INDIRECT("'"&amp;data!B54&amp;"'!"&amp;ADDRESS(ROW('Přihláška č. 1'!$D$4),COLUMN('Přihláška č. 1'!$D$4),4)))</f>
        <v>0</v>
      </c>
      <c r="U17" s="182" t="str" cm="1">
        <f t="array" aca="1" ref="U17" ca="1">IF(B17=par_list_vypnut,"",INDIRECT("'"&amp;data!B54&amp;"'!"&amp;ADDRESS(ROW('Přihláška č. 1'!$I$31),COLUMN('Přihláška č. 1'!$I$31),4)))</f>
        <v/>
      </c>
      <c r="V17" s="182" cm="1">
        <f t="array" aca="1" ref="V17" ca="1">IF(B17=par_list_vypnut,"",INDIRECT("'"&amp;data!B54&amp;"'!"&amp;ADDRESS(ROW('Přihláška č. 1'!$D$5),COLUMN('Přihláška č. 1'!$D$5),4)))</f>
        <v>0</v>
      </c>
      <c r="W17" s="182" t="str" cm="1">
        <f t="array" aca="1" ref="W17" ca="1">IF(B17=par_list_vypnut,"",IF(INDIRECT("'"&amp;data!B54&amp;"'!"&amp;ADDRESS(ROW('Přihláška č. 1'!$D$8),COLUMN('Přihláška č. 1'!$D$8),4),TRUE)="","",INDIRECT("'"&amp;data!B54&amp;"'!"&amp;ADDRESS(ROW('Přihláška č. 1'!$D$8),COLUMN('Přihláška č. 1'!$D$8),4),TRUE)))</f>
        <v/>
      </c>
      <c r="X17" s="189" t="str" cm="1">
        <f t="array" aca="1" ref="X17" ca="1">IF(B17=par_list_vypnut,"",INDIRECT("'"&amp;data!B54&amp;"'!"&amp;ADDRESS(ROW('Přihláška č. 1'!$I$20),COLUMN('Přihláška č. 1'!$I$20),4)))</f>
        <v/>
      </c>
      <c r="Y17" s="190"/>
      <c r="Z17" s="191"/>
      <c r="AA17" s="187" t="str" cm="1">
        <f t="array" aca="1" ref="AA17" ca="1">IF(OR(B17=par_list_vypnut,P17&lt;1),"",PROPER(INDIRECT("'"&amp;data!B54&amp;"'!"&amp;ADDRESS(ROW('Přihláška č. 1'!$D$9),COLUMN('Přihláška č. 1'!$D$9),4))))</f>
        <v/>
      </c>
      <c r="AB17" s="182" t="str" cm="1">
        <f t="array" aca="1" ref="AB17" ca="1">IF(OR(B17=par_list_vypnut,P17&lt;2),"",PROPER(INDIRECT("'"&amp;data!B54&amp;"'!"&amp;ADDRESS(ROW('Přihláška č. 1'!$D$10),COLUMN('Přihláška č. 1'!$D$10),4))))</f>
        <v/>
      </c>
      <c r="AC17" s="182" t="str">
        <f t="shared" ca="1" si="12"/>
        <v/>
      </c>
      <c r="AD17" s="188" t="str">
        <f t="shared" ca="1" si="13"/>
        <v/>
      </c>
      <c r="AE17" s="187" t="str">
        <f t="shared" ca="1" si="14"/>
        <v/>
      </c>
      <c r="AF17" s="182" t="str">
        <f t="shared" ca="1" si="15"/>
        <v/>
      </c>
      <c r="AG17" s="182" t="str">
        <f t="shared" ca="1" si="16"/>
        <v/>
      </c>
      <c r="AH17" s="182" t="str">
        <f t="shared" ca="1" si="17"/>
        <v/>
      </c>
      <c r="AI17" s="182" t="str">
        <f t="shared" ca="1" si="18"/>
        <v/>
      </c>
      <c r="AJ17" s="192" t="str">
        <f t="shared" ca="1" si="19"/>
        <v/>
      </c>
      <c r="AK17" s="182" t="str">
        <f t="shared" ca="1" si="20"/>
        <v/>
      </c>
      <c r="AL17" s="182" t="str">
        <f t="shared" ca="1" si="21"/>
        <v/>
      </c>
      <c r="AM17" s="193" t="str">
        <f t="shared" ca="1" si="22"/>
        <v/>
      </c>
      <c r="AN17" s="187" t="str" cm="1">
        <f t="array" aca="1" ref="AN17" ca="1">IF(OR($B17=par_list_vypnut,$O17&lt;AN$9),"",PROPER(TRIM(INDIRECT("'"&amp;data!$B54&amp;"'!"&amp;$AN$8&amp;AN$10))))</f>
        <v/>
      </c>
      <c r="AO17" s="182" t="str" cm="1">
        <f t="array" aca="1" ref="AO17" ca="1">IF(OR($B17=par_list_vypnut,$O17&lt;AO$9),"",PROPER(TRIM(INDIRECT("'"&amp;data!$B54&amp;"'!"&amp;$AO$8&amp;AO$10))))</f>
        <v/>
      </c>
      <c r="AP17" s="182" t="str" cm="1">
        <f t="array" aca="1" ref="AP17" ca="1">IF(OR($B17=par_list_vypnut,$O17&lt;AP$9),"",PROPER(TRIM(INDIRECT("'"&amp;data!$B54&amp;"'!"&amp;$AN$8&amp;AP$10))))</f>
        <v/>
      </c>
      <c r="AQ17" s="182" t="str" cm="1">
        <f t="array" aca="1" ref="AQ17" ca="1">IF(OR($B17=par_list_vypnut,$O17&lt;AQ$9),"",PROPER(TRIM(INDIRECT("'"&amp;data!$B54&amp;"'!"&amp;$AO$8&amp;AQ$10))))</f>
        <v/>
      </c>
      <c r="AR17" s="182" t="str" cm="1">
        <f t="array" aca="1" ref="AR17" ca="1">IF(OR($B17=par_list_vypnut,$O17&lt;AR$9),"",PROPER(TRIM(INDIRECT("'"&amp;data!$B54&amp;"'!"&amp;$AN$8&amp;AR$10))))</f>
        <v/>
      </c>
      <c r="AS17" s="182" t="str" cm="1">
        <f t="array" aca="1" ref="AS17" ca="1">IF(OR($B17=par_list_vypnut,$O17&lt;AS$9),"",PROPER(TRIM(INDIRECT("'"&amp;data!$B54&amp;"'!"&amp;$AO$8&amp;AS$10))))</f>
        <v/>
      </c>
      <c r="AT17" s="182" t="str" cm="1">
        <f t="array" aca="1" ref="AT17" ca="1">IF(OR($B17=par_list_vypnut,$O17&lt;AT$9),"",PROPER(TRIM(INDIRECT("'"&amp;data!$B54&amp;"'!"&amp;$AN$8&amp;AT$10))))</f>
        <v/>
      </c>
      <c r="AU17" s="182" t="str" cm="1">
        <f t="array" aca="1" ref="AU17" ca="1">IF(OR($B17=par_list_vypnut,$O17&lt;AU$9),"",PROPER(TRIM(INDIRECT("'"&amp;data!$B54&amp;"'!"&amp;$AO$8&amp;AU$10))))</f>
        <v/>
      </c>
      <c r="AV17" s="182" t="str" cm="1">
        <f t="array" aca="1" ref="AV17" ca="1">IF(OR($B17=par_list_vypnut,$O17&lt;AV$9),"",PROPER(TRIM(INDIRECT("'"&amp;data!$B54&amp;"'!"&amp;$AN$8&amp;AV$10))))</f>
        <v/>
      </c>
      <c r="AW17" s="182" t="str" cm="1">
        <f t="array" aca="1" ref="AW17" ca="1">IF(OR($B17=par_list_vypnut,$O17&lt;AW$9),"",PROPER(TRIM(INDIRECT("'"&amp;data!$B54&amp;"'!"&amp;$AO$8&amp;AW$10))))</f>
        <v/>
      </c>
      <c r="AX17" s="182" t="str" cm="1">
        <f t="array" aca="1" ref="AX17" ca="1">IF(OR($B17=par_list_vypnut,$O17&lt;AX$9),"",PROPER(TRIM(INDIRECT("'"&amp;data!$B54&amp;"'!"&amp;$AN$8&amp;AX$10))))</f>
        <v/>
      </c>
      <c r="AY17" s="182" t="str" cm="1">
        <f t="array" aca="1" ref="AY17" ca="1">IF(OR($B17=par_list_vypnut,$O17&lt;AY$9),"",PROPER(TRIM(INDIRECT("'"&amp;data!$B54&amp;"'!"&amp;$AO$8&amp;AY$10))))</f>
        <v/>
      </c>
      <c r="AZ17" s="182" t="str" cm="1">
        <f t="array" aca="1" ref="AZ17" ca="1">IF(OR($B17=par_list_vypnut,$O17&lt;AZ$9),"",PROPER(TRIM(INDIRECT("'"&amp;data!$B54&amp;"'!"&amp;$AN$8&amp;AZ$10))))</f>
        <v/>
      </c>
      <c r="BA17" s="182" t="str" cm="1">
        <f t="array" aca="1" ref="BA17" ca="1">IF(OR($B17=par_list_vypnut,$O17&lt;BA$9),"",PROPER(TRIM(INDIRECT("'"&amp;data!$B54&amp;"'!"&amp;$AO$8&amp;BA$10))))</f>
        <v/>
      </c>
      <c r="BB17" s="182" t="str" cm="1">
        <f t="array" aca="1" ref="BB17" ca="1">IF(OR($B17=par_list_vypnut,$O17&lt;BB$9),"",PROPER(TRIM(INDIRECT("'"&amp;data!$B54&amp;"'!"&amp;$AN$8&amp;BB$10))))</f>
        <v/>
      </c>
      <c r="BC17" s="182" t="str" cm="1">
        <f t="array" aca="1" ref="BC17" ca="1">IF(OR($B17=par_list_vypnut,$O17&lt;BC$9),"",PROPER(TRIM(INDIRECT("'"&amp;data!$B54&amp;"'!"&amp;$AO$8&amp;BC$10))))</f>
        <v/>
      </c>
      <c r="BD17" s="182" t="str" cm="1">
        <f t="array" aca="1" ref="BD17" ca="1">IF(OR($B17=par_list_vypnut,$O17&lt;BD$9),"",PROPER(TRIM(INDIRECT("'"&amp;data!$B54&amp;"'!"&amp;$AN$8&amp;BD$10))))</f>
        <v/>
      </c>
      <c r="BE17" s="182" t="str" cm="1">
        <f t="array" aca="1" ref="BE17" ca="1">IF(OR($B17=par_list_vypnut,$O17&lt;BE$9),"",PROPER(TRIM(INDIRECT("'"&amp;data!$B54&amp;"'!"&amp;$AO$8&amp;BE$10))))</f>
        <v/>
      </c>
      <c r="BF17" s="182" t="str" cm="1">
        <f t="array" aca="1" ref="BF17" ca="1">IF(OR($B17=par_list_vypnut,$O17&lt;BF$9),"",PROPER(TRIM(INDIRECT("'"&amp;data!$B54&amp;"'!"&amp;$AN$8&amp;BF$10))))</f>
        <v/>
      </c>
      <c r="BG17" s="182" t="str" cm="1">
        <f t="array" aca="1" ref="BG17" ca="1">IF(OR($B17=par_list_vypnut,$O17&lt;BG$9),"",PROPER(TRIM(INDIRECT("'"&amp;data!$B54&amp;"'!"&amp;$AO$8&amp;BG$10))))</f>
        <v/>
      </c>
      <c r="BH17" s="182" t="str" cm="1">
        <f t="array" aca="1" ref="BH17" ca="1">IF(OR($B17=par_list_vypnut,$O17&lt;BH$9),"",PROPER(TRIM(INDIRECT("'"&amp;data!$B54&amp;"'!"&amp;$AN$8&amp;BH$10))))</f>
        <v/>
      </c>
      <c r="BI17" s="182" t="str" cm="1">
        <f t="array" aca="1" ref="BI17" ca="1">IF(OR($B17=par_list_vypnut,$O17&lt;BI$9),"",PROPER(TRIM(INDIRECT("'"&amp;data!$B54&amp;"'!"&amp;$AO$8&amp;BI$10))))</f>
        <v/>
      </c>
      <c r="BJ17" s="182" t="str" cm="1">
        <f t="array" aca="1" ref="BJ17" ca="1">IF(OR($B17=par_list_vypnut,$O17&lt;BJ$9),"",PROPER(TRIM(INDIRECT("'"&amp;data!$B54&amp;"'!"&amp;$AN$8&amp;BJ$10))))</f>
        <v/>
      </c>
      <c r="BK17" s="182" t="str" cm="1">
        <f t="array" aca="1" ref="BK17" ca="1">IF(OR($B17=par_list_vypnut,$O17&lt;BK$9),"",PROPER(TRIM(INDIRECT("'"&amp;data!$B54&amp;"'!"&amp;$AO$8&amp;BK$10))))</f>
        <v/>
      </c>
      <c r="BL17" s="182" t="str" cm="1">
        <f t="array" aca="1" ref="BL17" ca="1">IF(OR($B17=par_list_vypnut,$O17&lt;BL$9),"",PROPER(TRIM(INDIRECT("'"&amp;data!$B54&amp;"'!"&amp;$AN$8&amp;BL$10))))</f>
        <v/>
      </c>
      <c r="BM17" s="182" t="str" cm="1">
        <f t="array" aca="1" ref="BM17" ca="1">IF(OR($B17=par_list_vypnut,$O17&lt;BM$9),"",PROPER(TRIM(INDIRECT("'"&amp;data!$B54&amp;"'!"&amp;$AO$8&amp;BM$10))))</f>
        <v/>
      </c>
      <c r="BN17" s="182" t="str" cm="1">
        <f t="array" aca="1" ref="BN17" ca="1">IF(OR($B17=par_list_vypnut,$O17&lt;BN$9),"",PROPER(TRIM(INDIRECT("'"&amp;data!$B54&amp;"'!"&amp;$AN$8&amp;BN$10))))</f>
        <v/>
      </c>
      <c r="BO17" s="182" t="str" cm="1">
        <f t="array" aca="1" ref="BO17" ca="1">IF(OR($B17=par_list_vypnut,$O17&lt;BO$9),"",PROPER(TRIM(INDIRECT("'"&amp;data!$B54&amp;"'!"&amp;$AO$8&amp;BO$10))))</f>
        <v/>
      </c>
      <c r="BP17" s="182" t="str" cm="1">
        <f t="array" aca="1" ref="BP17" ca="1">IF(OR($B17=par_list_vypnut,$O17&lt;BP$9),"",PROPER(TRIM(INDIRECT("'"&amp;data!$B54&amp;"'!"&amp;$AN$8&amp;BP$10))))</f>
        <v/>
      </c>
      <c r="BQ17" s="182" t="str" cm="1">
        <f t="array" aca="1" ref="BQ17" ca="1">IF(OR($B17=par_list_vypnut,$O17&lt;BQ$9),"",PROPER(TRIM(INDIRECT("'"&amp;data!$B54&amp;"'!"&amp;$AO$8&amp;BQ$10))))</f>
        <v/>
      </c>
      <c r="BR17" s="182" t="str" cm="1">
        <f t="array" aca="1" ref="BR17" ca="1">IF(OR($B17=par_list_vypnut,$O17&lt;BR$9),"",PROPER(TRIM(INDIRECT("'"&amp;data!$B54&amp;"'!"&amp;$AN$8&amp;BR$10))))</f>
        <v/>
      </c>
      <c r="BS17" s="182" t="str" cm="1">
        <f t="array" aca="1" ref="BS17" ca="1">IF(OR($B17=par_list_vypnut,$O17&lt;BS$9),"",PROPER(TRIM(INDIRECT("'"&amp;data!$B54&amp;"'!"&amp;$AO$8&amp;BS$10))))</f>
        <v/>
      </c>
      <c r="BT17" s="182" t="str" cm="1">
        <f t="array" aca="1" ref="BT17" ca="1">IF(OR($B17=par_list_vypnut,$O17&lt;BT$9),"",PROPER(TRIM(INDIRECT("'"&amp;data!$B54&amp;"'!"&amp;$AN$8&amp;BT$10))))</f>
        <v/>
      </c>
      <c r="BU17" s="182" t="str" cm="1">
        <f t="array" aca="1" ref="BU17" ca="1">IF(OR($B17=par_list_vypnut,$O17&lt;BU$9),"",PROPER(TRIM(INDIRECT("'"&amp;data!$B54&amp;"'!"&amp;$AO$8&amp;BU$10))))</f>
        <v/>
      </c>
      <c r="BV17" s="182" t="str" cm="1">
        <f t="array" aca="1" ref="BV17" ca="1">IF(OR($B17=par_list_vypnut,$O17&lt;BV$9),"",PROPER(TRIM(INDIRECT("'"&amp;data!$B54&amp;"'!"&amp;$AN$8&amp;BV$10))))</f>
        <v/>
      </c>
      <c r="BW17" s="182" t="str" cm="1">
        <f t="array" aca="1" ref="BW17" ca="1">IF(OR($B17=par_list_vypnut,$O17&lt;BW$9),"",PROPER(TRIM(INDIRECT("'"&amp;data!$B54&amp;"'!"&amp;$AO$8&amp;BW$10))))</f>
        <v/>
      </c>
      <c r="BX17" s="182" t="str" cm="1">
        <f t="array" aca="1" ref="BX17" ca="1">IF(OR($B17=par_list_vypnut,$O17&lt;BX$9),"",PROPER(TRIM(INDIRECT("'"&amp;data!$B54&amp;"'!"&amp;$AN$8&amp;BX$10))))</f>
        <v/>
      </c>
      <c r="BY17" s="182" t="str" cm="1">
        <f t="array" aca="1" ref="BY17" ca="1">IF(OR($B17=par_list_vypnut,$O17&lt;BY$9),"",PROPER(TRIM(INDIRECT("'"&amp;data!$B54&amp;"'!"&amp;$AO$8&amp;BY$10))))</f>
        <v/>
      </c>
      <c r="BZ17" s="182" t="str" cm="1">
        <f t="array" aca="1" ref="BZ17" ca="1">IF(OR($B17=par_list_vypnut,$O17&lt;BZ$9),"",PROPER(TRIM(INDIRECT("'"&amp;data!$B54&amp;"'!"&amp;$AN$8&amp;BZ$10))))</f>
        <v/>
      </c>
      <c r="CA17" s="182" t="str" cm="1">
        <f t="array" aca="1" ref="CA17" ca="1">IF(OR($B17=par_list_vypnut,$O17&lt;CA$9),"",PROPER(TRIM(INDIRECT("'"&amp;data!$B54&amp;"'!"&amp;$AO$8&amp;CA$10))))</f>
        <v/>
      </c>
      <c r="CB17" s="182" t="str" cm="1">
        <f t="array" aca="1" ref="CB17" ca="1">IF(OR($B17=par_list_vypnut,$O17&lt;CB$9),"",PROPER(TRIM(INDIRECT("'"&amp;data!$B54&amp;"'!"&amp;$AN$8&amp;CB$10))))</f>
        <v/>
      </c>
      <c r="CC17" s="182" t="str" cm="1">
        <f t="array" aca="1" ref="CC17" ca="1">IF(OR($B17=par_list_vypnut,$O17&lt;CC$9),"",PROPER(TRIM(INDIRECT("'"&amp;data!$B54&amp;"'!"&amp;$AO$8&amp;CC$10))))</f>
        <v/>
      </c>
      <c r="CD17" s="182" t="str" cm="1">
        <f t="array" aca="1" ref="CD17" ca="1">IF(OR($B17=par_list_vypnut,$O17&lt;CD$9),"",PROPER(TRIM(INDIRECT("'"&amp;data!$B54&amp;"'!"&amp;$AN$8&amp;CD$10))))</f>
        <v/>
      </c>
      <c r="CE17" s="182" t="str" cm="1">
        <f t="array" aca="1" ref="CE17" ca="1">IF(OR($B17=par_list_vypnut,$O17&lt;CE$9),"",PROPER(TRIM(INDIRECT("'"&amp;data!$B54&amp;"'!"&amp;$AO$8&amp;CE$10))))</f>
        <v/>
      </c>
      <c r="CF17" s="182" t="str" cm="1">
        <f t="array" aca="1" ref="CF17" ca="1">IF(OR($B17=par_list_vypnut,$O17&lt;CF$9),"",PROPER(TRIM(INDIRECT("'"&amp;data!$B54&amp;"'!"&amp;$AN$8&amp;CF$10))))</f>
        <v/>
      </c>
      <c r="CG17" s="182" t="str" cm="1">
        <f t="array" aca="1" ref="CG17" ca="1">IF(OR($B17=par_list_vypnut,$O17&lt;CG$9),"",PROPER(TRIM(INDIRECT("'"&amp;data!$B54&amp;"'!"&amp;$AO$8&amp;CG$10))))</f>
        <v/>
      </c>
      <c r="CH17" s="182" t="str" cm="1">
        <f t="array" aca="1" ref="CH17" ca="1">IF(OR($B17=par_list_vypnut,$O17&lt;CH$9),"",PROPER(TRIM(INDIRECT("'"&amp;data!$B54&amp;"'!"&amp;$AN$8&amp;CH$10))))</f>
        <v/>
      </c>
      <c r="CI17" s="182" t="str" cm="1">
        <f t="array" aca="1" ref="CI17" ca="1">IF(OR($B17=par_list_vypnut,$O17&lt;CI$9),"",PROPER(TRIM(INDIRECT("'"&amp;data!$B54&amp;"'!"&amp;$AO$8&amp;CI$10))))</f>
        <v/>
      </c>
      <c r="CJ17" s="182" t="str" cm="1">
        <f t="array" aca="1" ref="CJ17" ca="1">IF(OR($B17=par_list_vypnut,$O17&lt;CJ$9),"",PROPER(TRIM(INDIRECT("'"&amp;data!$B54&amp;"'!"&amp;$AN$8&amp;CJ$10))))</f>
        <v/>
      </c>
      <c r="CK17" s="188" t="str" cm="1">
        <f t="array" aca="1" ref="CK17" ca="1">IF(OR($B17=par_list_vypnut,$O17&lt;CK$9),"",PROPER(TRIM(INDIRECT("'"&amp;data!$B54&amp;"'!"&amp;$AO$8&amp;CK$10))))</f>
        <v/>
      </c>
      <c r="CL17" s="194" t="str" cm="1">
        <f t="array" aca="1" ref="CL17" ca="1">IF($B17=par_list_vypnut,"",IF($O17&gt;=CL$9,VALUE(TRIM(INDIRECT("'"&amp;data!$B54&amp;"'!"&amp;$AP$8&amp;CL$10))),""))</f>
        <v/>
      </c>
      <c r="CM17" s="182" t="str" cm="1">
        <f t="array" aca="1" ref="CM17" ca="1">IF($B17=par_list_vypnut,"",IF($O17&gt;=CM$9,VALUE(TRIM(INDIRECT("'"&amp;data!$B54&amp;"'!"&amp;$AP$8&amp;CM$10))),""))</f>
        <v/>
      </c>
      <c r="CN17" s="182" t="str" cm="1">
        <f t="array" aca="1" ref="CN17" ca="1">IF($B17=par_list_vypnut,"",IF($O17&gt;=CN$9,VALUE(TRIM(INDIRECT("'"&amp;data!$B54&amp;"'!"&amp;$AP$8&amp;CN$10))),""))</f>
        <v/>
      </c>
      <c r="CO17" s="182" t="str" cm="1">
        <f t="array" aca="1" ref="CO17" ca="1">IF($B17=par_list_vypnut,"",IF($O17&gt;=CO$9,VALUE(TRIM(INDIRECT("'"&amp;data!$B54&amp;"'!"&amp;$AP$8&amp;CO$10))),""))</f>
        <v/>
      </c>
      <c r="CP17" s="182" t="str" cm="1">
        <f t="array" aca="1" ref="CP17" ca="1">IF($B17=par_list_vypnut,"",IF($O17&gt;=CP$9,VALUE(TRIM(INDIRECT("'"&amp;data!$B54&amp;"'!"&amp;$AP$8&amp;CP$10))),""))</f>
        <v/>
      </c>
      <c r="CQ17" s="182" t="str" cm="1">
        <f t="array" aca="1" ref="CQ17" ca="1">IF($B17=par_list_vypnut,"",IF($O17&gt;=CQ$9,VALUE(TRIM(INDIRECT("'"&amp;data!$B54&amp;"'!"&amp;$AP$8&amp;CQ$10))),""))</f>
        <v/>
      </c>
      <c r="CR17" s="182" t="str" cm="1">
        <f t="array" aca="1" ref="CR17" ca="1">IF($B17=par_list_vypnut,"",IF($O17&gt;=CR$9,VALUE(TRIM(INDIRECT("'"&amp;data!$B54&amp;"'!"&amp;$AP$8&amp;CR$10))),""))</f>
        <v/>
      </c>
      <c r="CS17" s="182" t="str" cm="1">
        <f t="array" aca="1" ref="CS17" ca="1">IF($B17=par_list_vypnut,"",IF($O17&gt;=CS$9,VALUE(TRIM(INDIRECT("'"&amp;data!$B54&amp;"'!"&amp;$AP$8&amp;CS$10))),""))</f>
        <v/>
      </c>
      <c r="CT17" s="182" t="str" cm="1">
        <f t="array" aca="1" ref="CT17" ca="1">IF($B17=par_list_vypnut,"",IF($O17&gt;=CT$9,VALUE(TRIM(INDIRECT("'"&amp;data!$B54&amp;"'!"&amp;$AP$8&amp;CT$10))),""))</f>
        <v/>
      </c>
      <c r="CU17" s="182" t="str" cm="1">
        <f t="array" aca="1" ref="CU17" ca="1">IF($B17=par_list_vypnut,"",IF($O17&gt;=CU$9,VALUE(TRIM(INDIRECT("'"&amp;data!$B54&amp;"'!"&amp;$AP$8&amp;CU$10))),""))</f>
        <v/>
      </c>
      <c r="CV17" s="182" t="str" cm="1">
        <f t="array" aca="1" ref="CV17" ca="1">IF($B17=par_list_vypnut,"",IF($O17&gt;=CV$9,VALUE(TRIM(INDIRECT("'"&amp;data!$B54&amp;"'!"&amp;$AP$8&amp;CV$10))),""))</f>
        <v/>
      </c>
      <c r="CW17" s="182" t="str" cm="1">
        <f t="array" aca="1" ref="CW17" ca="1">IF($B17=par_list_vypnut,"",IF($O17&gt;=CW$9,VALUE(TRIM(INDIRECT("'"&amp;data!$B54&amp;"'!"&amp;$AP$8&amp;CW$10))),""))</f>
        <v/>
      </c>
      <c r="CX17" s="182" t="str" cm="1">
        <f t="array" aca="1" ref="CX17" ca="1">IF($B17=par_list_vypnut,"",IF($O17&gt;=CX$9,VALUE(TRIM(INDIRECT("'"&amp;data!$B54&amp;"'!"&amp;$AP$8&amp;CX$10))),""))</f>
        <v/>
      </c>
      <c r="CY17" s="182" t="str" cm="1">
        <f t="array" aca="1" ref="CY17" ca="1">IF($B17=par_list_vypnut,"",IF($O17&gt;=CY$9,VALUE(TRIM(INDIRECT("'"&amp;data!$B54&amp;"'!"&amp;$AP$8&amp;CY$10))),""))</f>
        <v/>
      </c>
      <c r="CZ17" s="182" t="str" cm="1">
        <f t="array" aca="1" ref="CZ17" ca="1">IF($B17=par_list_vypnut,"",IF($O17&gt;=CZ$9,VALUE(TRIM(INDIRECT("'"&amp;data!$B54&amp;"'!"&amp;$AP$8&amp;CZ$10))),""))</f>
        <v/>
      </c>
      <c r="DA17" s="182" t="str" cm="1">
        <f t="array" aca="1" ref="DA17" ca="1">IF($B17=par_list_vypnut,"",IF($O17&gt;=DA$9,VALUE(TRIM(INDIRECT("'"&amp;data!$B54&amp;"'!"&amp;$AP$8&amp;DA$10))),""))</f>
        <v/>
      </c>
      <c r="DB17" s="182" t="str" cm="1">
        <f t="array" aca="1" ref="DB17" ca="1">IF($B17=par_list_vypnut,"",IF($O17&gt;=DB$9,VALUE(TRIM(INDIRECT("'"&amp;data!$B54&amp;"'!"&amp;$AP$8&amp;DB$10))),""))</f>
        <v/>
      </c>
      <c r="DC17" s="182" t="str" cm="1">
        <f t="array" aca="1" ref="DC17" ca="1">IF($B17=par_list_vypnut,"",IF($O17&gt;=DC$9,VALUE(TRIM(INDIRECT("'"&amp;data!$B54&amp;"'!"&amp;$AP$8&amp;DC$10))),""))</f>
        <v/>
      </c>
      <c r="DD17" s="182" t="str" cm="1">
        <f t="array" aca="1" ref="DD17" ca="1">IF($B17=par_list_vypnut,"",IF($O17&gt;=DD$9,VALUE(TRIM(INDIRECT("'"&amp;data!$B54&amp;"'!"&amp;$AP$8&amp;DD$10))),""))</f>
        <v/>
      </c>
      <c r="DE17" s="182" t="str" cm="1">
        <f t="array" aca="1" ref="DE17" ca="1">IF($B17=par_list_vypnut,"",IF($O17&gt;=DE$9,VALUE(TRIM(INDIRECT("'"&amp;data!$B54&amp;"'!"&amp;$AP$8&amp;DE$10))),""))</f>
        <v/>
      </c>
      <c r="DF17" s="182" t="str" cm="1">
        <f t="array" aca="1" ref="DF17" ca="1">IF($B17=par_list_vypnut,"",IF($O17&gt;=DF$9,VALUE(TRIM(INDIRECT("'"&amp;data!$B54&amp;"'!"&amp;$AP$8&amp;DF$10))),""))</f>
        <v/>
      </c>
      <c r="DG17" s="182" t="str" cm="1">
        <f t="array" aca="1" ref="DG17" ca="1">IF($B17=par_list_vypnut,"",IF($O17&gt;=DG$9,VALUE(TRIM(INDIRECT("'"&amp;data!$B54&amp;"'!"&amp;$AP$8&amp;DG$10))),""))</f>
        <v/>
      </c>
      <c r="DH17" s="182" t="str" cm="1">
        <f t="array" aca="1" ref="DH17" ca="1">IF($B17=par_list_vypnut,"",IF($O17&gt;=DH$9,VALUE(TRIM(INDIRECT("'"&amp;data!$B54&amp;"'!"&amp;$AP$8&amp;DH$10))),""))</f>
        <v/>
      </c>
      <c r="DI17" s="182" t="str" cm="1">
        <f t="array" aca="1" ref="DI17" ca="1">IF($B17=par_list_vypnut,"",IF($O17&gt;=DI$9,VALUE(TRIM(INDIRECT("'"&amp;data!$B54&amp;"'!"&amp;$AP$8&amp;DI$10))),""))</f>
        <v/>
      </c>
      <c r="DJ17" s="188" t="str" cm="1">
        <f t="array" aca="1" ref="DJ17" ca="1">IF($B17=par_list_vypnut,"",IF($O17&gt;=DJ$9,VALUE(TRIM(INDIRECT("'"&amp;data!$B54&amp;"'!"&amp;$AP$8&amp;DJ$10))),""))</f>
        <v/>
      </c>
      <c r="DK17" s="187" t="str" cm="1">
        <f t="array" aca="1" ref="DK17" ca="1">IF($B17=par_list_vypnut,"",IF($O17&gt;=DK$9,INDIRECT("'"&amp;data!$B54&amp;"'!"&amp;$AQ$8&amp;DK$10,TRUE),""))</f>
        <v/>
      </c>
      <c r="DL17" s="182" t="str" cm="1">
        <f t="array" aca="1" ref="DL17" ca="1">IF($B17=par_list_vypnut,"",IF($O17&gt;=DL$9,INDIRECT("'"&amp;data!$B54&amp;"'!"&amp;$AQ$8&amp;DL$10,TRUE),""))</f>
        <v/>
      </c>
      <c r="DM17" s="182" t="str" cm="1">
        <f t="array" aca="1" ref="DM17" ca="1">IF($B17=par_list_vypnut,"",IF($O17&gt;=DM$9,INDIRECT("'"&amp;data!$B54&amp;"'!"&amp;$AQ$8&amp;DM$10,TRUE),""))</f>
        <v/>
      </c>
      <c r="DN17" s="182" t="str" cm="1">
        <f t="array" aca="1" ref="DN17" ca="1">IF($B17=par_list_vypnut,"",IF($O17&gt;=DN$9,INDIRECT("'"&amp;data!$B54&amp;"'!"&amp;$AQ$8&amp;DN$10,TRUE),""))</f>
        <v/>
      </c>
      <c r="DO17" s="182" t="str" cm="1">
        <f t="array" aca="1" ref="DO17" ca="1">IF($B17=par_list_vypnut,"",IF($O17&gt;=DO$9,INDIRECT("'"&amp;data!$B54&amp;"'!"&amp;$AQ$8&amp;DO$10,TRUE),""))</f>
        <v/>
      </c>
      <c r="DP17" s="182" t="str" cm="1">
        <f t="array" aca="1" ref="DP17" ca="1">IF($B17=par_list_vypnut,"",IF($O17&gt;=DP$9,INDIRECT("'"&amp;data!$B54&amp;"'!"&amp;$AQ$8&amp;DP$10,TRUE),""))</f>
        <v/>
      </c>
      <c r="DQ17" s="182" t="str" cm="1">
        <f t="array" aca="1" ref="DQ17" ca="1">IF($B17=par_list_vypnut,"",IF($O17&gt;=DQ$9,INDIRECT("'"&amp;data!$B54&amp;"'!"&amp;$AQ$8&amp;DQ$10,TRUE),""))</f>
        <v/>
      </c>
      <c r="DR17" s="182" t="str" cm="1">
        <f t="array" aca="1" ref="DR17" ca="1">IF($B17=par_list_vypnut,"",IF($O17&gt;=DR$9,INDIRECT("'"&amp;data!$B54&amp;"'!"&amp;$AQ$8&amp;DR$10,TRUE),""))</f>
        <v/>
      </c>
      <c r="DS17" s="182" t="str" cm="1">
        <f t="array" aca="1" ref="DS17" ca="1">IF($B17=par_list_vypnut,"",IF($O17&gt;=DS$9,INDIRECT("'"&amp;data!$B54&amp;"'!"&amp;$AQ$8&amp;DS$10,TRUE),""))</f>
        <v/>
      </c>
      <c r="DT17" s="182" t="str" cm="1">
        <f t="array" aca="1" ref="DT17" ca="1">IF($B17=par_list_vypnut,"",IF($O17&gt;=DT$9,INDIRECT("'"&amp;data!$B54&amp;"'!"&amp;$AQ$8&amp;DT$10,TRUE),""))</f>
        <v/>
      </c>
      <c r="DU17" s="182" t="str" cm="1">
        <f t="array" aca="1" ref="DU17" ca="1">IF($B17=par_list_vypnut,"",IF($O17&gt;=DU$9,INDIRECT("'"&amp;data!$B54&amp;"'!"&amp;$AQ$8&amp;DU$10,TRUE),""))</f>
        <v/>
      </c>
      <c r="DV17" s="182" t="str" cm="1">
        <f t="array" aca="1" ref="DV17" ca="1">IF($B17=par_list_vypnut,"",IF($O17&gt;=DV$9,INDIRECT("'"&amp;data!$B54&amp;"'!"&amp;$AQ$8&amp;DV$10,TRUE),""))</f>
        <v/>
      </c>
      <c r="DW17" s="182" t="str" cm="1">
        <f t="array" aca="1" ref="DW17" ca="1">IF($B17=par_list_vypnut,"",IF($O17&gt;=DW$9,INDIRECT("'"&amp;data!$B54&amp;"'!"&amp;$AQ$8&amp;DW$10,TRUE),""))</f>
        <v/>
      </c>
      <c r="DX17" s="182" t="str" cm="1">
        <f t="array" aca="1" ref="DX17" ca="1">IF($B17=par_list_vypnut,"",IF($O17&gt;=DX$9,INDIRECT("'"&amp;data!$B54&amp;"'!"&amp;$AQ$8&amp;DX$10,TRUE),""))</f>
        <v/>
      </c>
      <c r="DY17" s="182" t="str" cm="1">
        <f t="array" aca="1" ref="DY17" ca="1">IF($B17=par_list_vypnut,"",IF($O17&gt;=DY$9,INDIRECT("'"&amp;data!$B54&amp;"'!"&amp;$AQ$8&amp;DY$10,TRUE),""))</f>
        <v/>
      </c>
      <c r="DZ17" s="182" t="str" cm="1">
        <f t="array" aca="1" ref="DZ17" ca="1">IF($B17=par_list_vypnut,"",IF($O17&gt;=DZ$9,INDIRECT("'"&amp;data!$B54&amp;"'!"&amp;$AQ$8&amp;DZ$10,TRUE),""))</f>
        <v/>
      </c>
      <c r="EA17" s="182" t="str" cm="1">
        <f t="array" aca="1" ref="EA17" ca="1">IF($B17=par_list_vypnut,"",IF($O17&gt;=EA$9,INDIRECT("'"&amp;data!$B54&amp;"'!"&amp;$AQ$8&amp;EA$10,TRUE),""))</f>
        <v/>
      </c>
      <c r="EB17" s="182" t="str" cm="1">
        <f t="array" aca="1" ref="EB17" ca="1">IF($B17=par_list_vypnut,"",IF($O17&gt;=EB$9,INDIRECT("'"&amp;data!$B54&amp;"'!"&amp;$AQ$8&amp;EB$10,TRUE),""))</f>
        <v/>
      </c>
      <c r="EC17" s="182" t="str" cm="1">
        <f t="array" aca="1" ref="EC17" ca="1">IF($B17=par_list_vypnut,"",IF($O17&gt;=EC$9,INDIRECT("'"&amp;data!$B54&amp;"'!"&amp;$AQ$8&amp;EC$10,TRUE),""))</f>
        <v/>
      </c>
      <c r="ED17" s="182" t="str" cm="1">
        <f t="array" aca="1" ref="ED17" ca="1">IF($B17=par_list_vypnut,"",IF($O17&gt;=ED$9,INDIRECT("'"&amp;data!$B54&amp;"'!"&amp;$AQ$8&amp;ED$10,TRUE),""))</f>
        <v/>
      </c>
      <c r="EE17" s="182" t="str" cm="1">
        <f t="array" aca="1" ref="EE17" ca="1">IF($B17=par_list_vypnut,"",IF($O17&gt;=EE$9,INDIRECT("'"&amp;data!$B54&amp;"'!"&amp;$AQ$8&amp;EE$10,TRUE),""))</f>
        <v/>
      </c>
      <c r="EF17" s="182" t="str" cm="1">
        <f t="array" aca="1" ref="EF17" ca="1">IF($B17=par_list_vypnut,"",IF($O17&gt;=EF$9,INDIRECT("'"&amp;data!$B54&amp;"'!"&amp;$AQ$8&amp;EF$10,TRUE),""))</f>
        <v/>
      </c>
      <c r="EG17" s="182" t="str" cm="1">
        <f t="array" aca="1" ref="EG17" ca="1">IF($B17=par_list_vypnut,"",IF($O17&gt;=EG$9,INDIRECT("'"&amp;data!$B54&amp;"'!"&amp;$AQ$8&amp;EG$10,TRUE),""))</f>
        <v/>
      </c>
      <c r="EH17" s="182" t="str" cm="1">
        <f t="array" aca="1" ref="EH17" ca="1">IF($B17=par_list_vypnut,"",IF($O17&gt;=EH$9,INDIRECT("'"&amp;data!$B54&amp;"'!"&amp;$AQ$8&amp;EH$10,TRUE),""))</f>
        <v/>
      </c>
      <c r="EI17" s="188" t="str" cm="1">
        <f t="array" aca="1" ref="EI17" ca="1">IF($B17=par_list_vypnut,"",IF($O17&gt;=EI$9,INDIRECT("'"&amp;data!$B54&amp;"'!"&amp;$AQ$8&amp;EI$10,TRUE),""))</f>
        <v/>
      </c>
      <c r="EJ17" s="194" t="str">
        <f t="shared" ca="1" si="48"/>
        <v/>
      </c>
      <c r="EK17" s="182" t="str">
        <f t="shared" ca="1" si="23"/>
        <v/>
      </c>
      <c r="EL17" s="182" t="str">
        <f t="shared" ca="1" si="24"/>
        <v/>
      </c>
      <c r="EM17" s="182" t="str">
        <f t="shared" ca="1" si="25"/>
        <v/>
      </c>
      <c r="EN17" s="182" t="str">
        <f t="shared" ca="1" si="26"/>
        <v/>
      </c>
      <c r="EO17" s="182" t="str">
        <f t="shared" ca="1" si="27"/>
        <v/>
      </c>
      <c r="EP17" s="182" t="str">
        <f t="shared" ca="1" si="28"/>
        <v/>
      </c>
      <c r="EQ17" s="182" t="str">
        <f t="shared" ca="1" si="29"/>
        <v/>
      </c>
      <c r="ER17" s="182" t="str">
        <f t="shared" ca="1" si="30"/>
        <v/>
      </c>
      <c r="ES17" s="182" t="str">
        <f t="shared" ca="1" si="31"/>
        <v/>
      </c>
      <c r="ET17" s="182" t="str">
        <f t="shared" ca="1" si="32"/>
        <v/>
      </c>
      <c r="EU17" s="182" t="str">
        <f t="shared" ca="1" si="33"/>
        <v/>
      </c>
      <c r="EV17" s="182" t="str">
        <f t="shared" ca="1" si="34"/>
        <v/>
      </c>
      <c r="EW17" s="182" t="str">
        <f t="shared" ca="1" si="35"/>
        <v/>
      </c>
      <c r="EX17" s="182" t="str">
        <f t="shared" ca="1" si="36"/>
        <v/>
      </c>
      <c r="EY17" s="182" t="str">
        <f t="shared" ca="1" si="37"/>
        <v/>
      </c>
      <c r="EZ17" s="182" t="str">
        <f t="shared" ca="1" si="38"/>
        <v/>
      </c>
      <c r="FA17" s="182" t="str">
        <f t="shared" ca="1" si="39"/>
        <v/>
      </c>
      <c r="FB17" s="182" t="str">
        <f t="shared" ca="1" si="40"/>
        <v/>
      </c>
      <c r="FC17" s="182" t="str">
        <f t="shared" ca="1" si="41"/>
        <v/>
      </c>
      <c r="FD17" s="182" t="str">
        <f t="shared" ca="1" si="42"/>
        <v/>
      </c>
      <c r="FE17" s="182" t="str">
        <f t="shared" ca="1" si="43"/>
        <v/>
      </c>
      <c r="FF17" s="182" t="str">
        <f t="shared" ca="1" si="44"/>
        <v/>
      </c>
      <c r="FG17" s="182" t="str">
        <f t="shared" ca="1" si="45"/>
        <v/>
      </c>
      <c r="FH17" s="192" t="str">
        <f t="shared" ca="1" si="46"/>
        <v/>
      </c>
      <c r="FI17" s="195" t="str">
        <f t="shared" ca="1" si="47"/>
        <v>6. od 0</v>
      </c>
      <c r="FJ17" s="196"/>
    </row>
    <row r="18" spans="1:166" ht="15" thickBot="1" x14ac:dyDescent="0.35">
      <c r="A18" s="5" t="str">
        <f t="shared" ca="1" si="4"/>
        <v>par_list_chyba</v>
      </c>
      <c r="B18" s="5" t="str" cm="1">
        <f t="array" aca="1" ref="B18" ca="1">INDIRECT("'"&amp;data!B55&amp;"'!"&amp;ADDRESS(ROW('Přihláška č. 1'!$I$4),COLUMN('Přihláška č. 1'!$I$4),4))</f>
        <v>par_list_chyba</v>
      </c>
      <c r="C18" s="206" t="str">
        <f>HYPERLINK("#'"&amp;data!B55&amp;"'!D4","..."&amp;D18&amp;"!")</f>
        <v>...7!</v>
      </c>
      <c r="D18" s="5">
        <v>7</v>
      </c>
      <c r="E18" s="177" t="str">
        <f ca="1">IF(B18=par_list_vypnut,"",($S$7-1+data!D55)&amp;". od "&amp;I18)</f>
        <v>7. od 0</v>
      </c>
      <c r="F18" s="178"/>
      <c r="G18" s="179"/>
      <c r="H18" s="180"/>
      <c r="I18" s="181">
        <f t="shared" ca="1" si="5"/>
        <v>0</v>
      </c>
      <c r="J18" s="182" t="str">
        <f t="shared" ca="1" si="6"/>
        <v>chyba zkratky</v>
      </c>
      <c r="K18" s="183"/>
      <c r="L18" s="184" t="str" cm="1">
        <f t="array" aca="1" ref="L18" ca="1">IF(B18=par_list_vypnut,"",INDIRECT("'"&amp;data!B55&amp;"'!"&amp;ADDRESS(ROW('Přihláška č. 1'!$D$12),COLUMN('Přihláška č. 1'!$D$12),4)))</f>
        <v>Viz zpráva vpravo --&gt;</v>
      </c>
      <c r="M18" s="185" t="str">
        <f t="shared" ca="1" si="7"/>
        <v/>
      </c>
      <c r="N18" s="186" t="str">
        <f t="shared" ca="1" si="8"/>
        <v/>
      </c>
      <c r="O18" s="187" cm="1">
        <f t="array" aca="1" ref="O18" ca="1">IF(B18=par_list_vypnut,"",INDIRECT("'"&amp;data!B55&amp;"'!"&amp;ADDRESS(ROW('Přihláška č. 1'!$D$6),COLUMN('Přihláška č. 1'!$D$6),4)))</f>
        <v>0</v>
      </c>
      <c r="P18" s="182">
        <f ca="1">IF(B18=par_list_vypnut,"",COUNTIF(INDIRECT("'"&amp;data!B55&amp;"'!"&amp;ADDRESS(ROW('Přihláška č. 1'!$D$9),COLUMN('Přihláška č. 1'!$D$9),4)),"*")+COUNTIF(INDIRECT("'"&amp;data!B55&amp;"'!"&amp;ADDRESS(ROW('Přihláška č. 1'!$D$10),COLUMN('Přihláška č. 1'!$D$10),4)),"*"))</f>
        <v>0</v>
      </c>
      <c r="Q18" s="182">
        <f t="shared" ca="1" si="9"/>
        <v>0</v>
      </c>
      <c r="R18" s="182">
        <f t="shared" ca="1" si="10"/>
        <v>0</v>
      </c>
      <c r="S18" s="188">
        <f t="shared" ca="1" si="11"/>
        <v>0</v>
      </c>
      <c r="T18" s="187" cm="1">
        <f t="array" aca="1" ref="T18" ca="1">IF(B18=par_list_vypnut,"",INDIRECT("'"&amp;data!B55&amp;"'!"&amp;ADDRESS(ROW('Přihláška č. 1'!$D$4),COLUMN('Přihláška č. 1'!$D$4),4)))</f>
        <v>0</v>
      </c>
      <c r="U18" s="182" t="str" cm="1">
        <f t="array" aca="1" ref="U18" ca="1">IF(B18=par_list_vypnut,"",INDIRECT("'"&amp;data!B55&amp;"'!"&amp;ADDRESS(ROW('Přihláška č. 1'!$I$31),COLUMN('Přihláška č. 1'!$I$31),4)))</f>
        <v/>
      </c>
      <c r="V18" s="182" cm="1">
        <f t="array" aca="1" ref="V18" ca="1">IF(B18=par_list_vypnut,"",INDIRECT("'"&amp;data!B55&amp;"'!"&amp;ADDRESS(ROW('Přihláška č. 1'!$D$5),COLUMN('Přihláška č. 1'!$D$5),4)))</f>
        <v>0</v>
      </c>
      <c r="W18" s="182" t="str" cm="1">
        <f t="array" aca="1" ref="W18" ca="1">IF(B18=par_list_vypnut,"",IF(INDIRECT("'"&amp;data!B55&amp;"'!"&amp;ADDRESS(ROW('Přihláška č. 1'!$D$8),COLUMN('Přihláška č. 1'!$D$8),4),TRUE)="","",INDIRECT("'"&amp;data!B55&amp;"'!"&amp;ADDRESS(ROW('Přihláška č. 1'!$D$8),COLUMN('Přihláška č. 1'!$D$8),4),TRUE)))</f>
        <v/>
      </c>
      <c r="X18" s="189" t="str" cm="1">
        <f t="array" aca="1" ref="X18" ca="1">IF(B18=par_list_vypnut,"",INDIRECT("'"&amp;data!B55&amp;"'!"&amp;ADDRESS(ROW('Přihláška č. 1'!$I$20),COLUMN('Přihláška č. 1'!$I$20),4)))</f>
        <v/>
      </c>
      <c r="Y18" s="190"/>
      <c r="Z18" s="191"/>
      <c r="AA18" s="187" t="str" cm="1">
        <f t="array" aca="1" ref="AA18" ca="1">IF(OR(B18=par_list_vypnut,P18&lt;1),"",PROPER(INDIRECT("'"&amp;data!B55&amp;"'!"&amp;ADDRESS(ROW('Přihláška č. 1'!$D$9),COLUMN('Přihláška č. 1'!$D$9),4))))</f>
        <v/>
      </c>
      <c r="AB18" s="182" t="str" cm="1">
        <f t="array" aca="1" ref="AB18" ca="1">IF(OR(B18=par_list_vypnut,P18&lt;2),"",PROPER(INDIRECT("'"&amp;data!B55&amp;"'!"&amp;ADDRESS(ROW('Přihláška č. 1'!$D$10),COLUMN('Přihláška č. 1'!$D$10),4))))</f>
        <v/>
      </c>
      <c r="AC18" s="182" t="str">
        <f t="shared" ca="1" si="12"/>
        <v/>
      </c>
      <c r="AD18" s="188" t="str">
        <f t="shared" ca="1" si="13"/>
        <v/>
      </c>
      <c r="AE18" s="187" t="str">
        <f t="shared" ca="1" si="14"/>
        <v/>
      </c>
      <c r="AF18" s="182" t="str">
        <f t="shared" ca="1" si="15"/>
        <v/>
      </c>
      <c r="AG18" s="182" t="str">
        <f t="shared" ca="1" si="16"/>
        <v/>
      </c>
      <c r="AH18" s="182" t="str">
        <f t="shared" ca="1" si="17"/>
        <v/>
      </c>
      <c r="AI18" s="182" t="str">
        <f t="shared" ca="1" si="18"/>
        <v/>
      </c>
      <c r="AJ18" s="192" t="str">
        <f t="shared" ca="1" si="19"/>
        <v/>
      </c>
      <c r="AK18" s="182" t="str">
        <f t="shared" ca="1" si="20"/>
        <v/>
      </c>
      <c r="AL18" s="182" t="str">
        <f t="shared" ca="1" si="21"/>
        <v/>
      </c>
      <c r="AM18" s="193" t="str">
        <f t="shared" ca="1" si="22"/>
        <v/>
      </c>
      <c r="AN18" s="187" t="str" cm="1">
        <f t="array" aca="1" ref="AN18" ca="1">IF(OR($B18=par_list_vypnut,$O18&lt;AN$9),"",PROPER(TRIM(INDIRECT("'"&amp;data!$B55&amp;"'!"&amp;$AN$8&amp;AN$10))))</f>
        <v/>
      </c>
      <c r="AO18" s="182" t="str" cm="1">
        <f t="array" aca="1" ref="AO18" ca="1">IF(OR($B18=par_list_vypnut,$O18&lt;AO$9),"",PROPER(TRIM(INDIRECT("'"&amp;data!$B55&amp;"'!"&amp;$AO$8&amp;AO$10))))</f>
        <v/>
      </c>
      <c r="AP18" s="182" t="str" cm="1">
        <f t="array" aca="1" ref="AP18" ca="1">IF(OR($B18=par_list_vypnut,$O18&lt;AP$9),"",PROPER(TRIM(INDIRECT("'"&amp;data!$B55&amp;"'!"&amp;$AN$8&amp;AP$10))))</f>
        <v/>
      </c>
      <c r="AQ18" s="182" t="str" cm="1">
        <f t="array" aca="1" ref="AQ18" ca="1">IF(OR($B18=par_list_vypnut,$O18&lt;AQ$9),"",PROPER(TRIM(INDIRECT("'"&amp;data!$B55&amp;"'!"&amp;$AO$8&amp;AQ$10))))</f>
        <v/>
      </c>
      <c r="AR18" s="182" t="str" cm="1">
        <f t="array" aca="1" ref="AR18" ca="1">IF(OR($B18=par_list_vypnut,$O18&lt;AR$9),"",PROPER(TRIM(INDIRECT("'"&amp;data!$B55&amp;"'!"&amp;$AN$8&amp;AR$10))))</f>
        <v/>
      </c>
      <c r="AS18" s="182" t="str" cm="1">
        <f t="array" aca="1" ref="AS18" ca="1">IF(OR($B18=par_list_vypnut,$O18&lt;AS$9),"",PROPER(TRIM(INDIRECT("'"&amp;data!$B55&amp;"'!"&amp;$AO$8&amp;AS$10))))</f>
        <v/>
      </c>
      <c r="AT18" s="182" t="str" cm="1">
        <f t="array" aca="1" ref="AT18" ca="1">IF(OR($B18=par_list_vypnut,$O18&lt;AT$9),"",PROPER(TRIM(INDIRECT("'"&amp;data!$B55&amp;"'!"&amp;$AN$8&amp;AT$10))))</f>
        <v/>
      </c>
      <c r="AU18" s="182" t="str" cm="1">
        <f t="array" aca="1" ref="AU18" ca="1">IF(OR($B18=par_list_vypnut,$O18&lt;AU$9),"",PROPER(TRIM(INDIRECT("'"&amp;data!$B55&amp;"'!"&amp;$AO$8&amp;AU$10))))</f>
        <v/>
      </c>
      <c r="AV18" s="182" t="str" cm="1">
        <f t="array" aca="1" ref="AV18" ca="1">IF(OR($B18=par_list_vypnut,$O18&lt;AV$9),"",PROPER(TRIM(INDIRECT("'"&amp;data!$B55&amp;"'!"&amp;$AN$8&amp;AV$10))))</f>
        <v/>
      </c>
      <c r="AW18" s="182" t="str" cm="1">
        <f t="array" aca="1" ref="AW18" ca="1">IF(OR($B18=par_list_vypnut,$O18&lt;AW$9),"",PROPER(TRIM(INDIRECT("'"&amp;data!$B55&amp;"'!"&amp;$AO$8&amp;AW$10))))</f>
        <v/>
      </c>
      <c r="AX18" s="182" t="str" cm="1">
        <f t="array" aca="1" ref="AX18" ca="1">IF(OR($B18=par_list_vypnut,$O18&lt;AX$9),"",PROPER(TRIM(INDIRECT("'"&amp;data!$B55&amp;"'!"&amp;$AN$8&amp;AX$10))))</f>
        <v/>
      </c>
      <c r="AY18" s="182" t="str" cm="1">
        <f t="array" aca="1" ref="AY18" ca="1">IF(OR($B18=par_list_vypnut,$O18&lt;AY$9),"",PROPER(TRIM(INDIRECT("'"&amp;data!$B55&amp;"'!"&amp;$AO$8&amp;AY$10))))</f>
        <v/>
      </c>
      <c r="AZ18" s="182" t="str" cm="1">
        <f t="array" aca="1" ref="AZ18" ca="1">IF(OR($B18=par_list_vypnut,$O18&lt;AZ$9),"",PROPER(TRIM(INDIRECT("'"&amp;data!$B55&amp;"'!"&amp;$AN$8&amp;AZ$10))))</f>
        <v/>
      </c>
      <c r="BA18" s="182" t="str" cm="1">
        <f t="array" aca="1" ref="BA18" ca="1">IF(OR($B18=par_list_vypnut,$O18&lt;BA$9),"",PROPER(TRIM(INDIRECT("'"&amp;data!$B55&amp;"'!"&amp;$AO$8&amp;BA$10))))</f>
        <v/>
      </c>
      <c r="BB18" s="182" t="str" cm="1">
        <f t="array" aca="1" ref="BB18" ca="1">IF(OR($B18=par_list_vypnut,$O18&lt;BB$9),"",PROPER(TRIM(INDIRECT("'"&amp;data!$B55&amp;"'!"&amp;$AN$8&amp;BB$10))))</f>
        <v/>
      </c>
      <c r="BC18" s="182" t="str" cm="1">
        <f t="array" aca="1" ref="BC18" ca="1">IF(OR($B18=par_list_vypnut,$O18&lt;BC$9),"",PROPER(TRIM(INDIRECT("'"&amp;data!$B55&amp;"'!"&amp;$AO$8&amp;BC$10))))</f>
        <v/>
      </c>
      <c r="BD18" s="182" t="str" cm="1">
        <f t="array" aca="1" ref="BD18" ca="1">IF(OR($B18=par_list_vypnut,$O18&lt;BD$9),"",PROPER(TRIM(INDIRECT("'"&amp;data!$B55&amp;"'!"&amp;$AN$8&amp;BD$10))))</f>
        <v/>
      </c>
      <c r="BE18" s="182" t="str" cm="1">
        <f t="array" aca="1" ref="BE18" ca="1">IF(OR($B18=par_list_vypnut,$O18&lt;BE$9),"",PROPER(TRIM(INDIRECT("'"&amp;data!$B55&amp;"'!"&amp;$AO$8&amp;BE$10))))</f>
        <v/>
      </c>
      <c r="BF18" s="182" t="str" cm="1">
        <f t="array" aca="1" ref="BF18" ca="1">IF(OR($B18=par_list_vypnut,$O18&lt;BF$9),"",PROPER(TRIM(INDIRECT("'"&amp;data!$B55&amp;"'!"&amp;$AN$8&amp;BF$10))))</f>
        <v/>
      </c>
      <c r="BG18" s="182" t="str" cm="1">
        <f t="array" aca="1" ref="BG18" ca="1">IF(OR($B18=par_list_vypnut,$O18&lt;BG$9),"",PROPER(TRIM(INDIRECT("'"&amp;data!$B55&amp;"'!"&amp;$AO$8&amp;BG$10))))</f>
        <v/>
      </c>
      <c r="BH18" s="182" t="str" cm="1">
        <f t="array" aca="1" ref="BH18" ca="1">IF(OR($B18=par_list_vypnut,$O18&lt;BH$9),"",PROPER(TRIM(INDIRECT("'"&amp;data!$B55&amp;"'!"&amp;$AN$8&amp;BH$10))))</f>
        <v/>
      </c>
      <c r="BI18" s="182" t="str" cm="1">
        <f t="array" aca="1" ref="BI18" ca="1">IF(OR($B18=par_list_vypnut,$O18&lt;BI$9),"",PROPER(TRIM(INDIRECT("'"&amp;data!$B55&amp;"'!"&amp;$AO$8&amp;BI$10))))</f>
        <v/>
      </c>
      <c r="BJ18" s="182" t="str" cm="1">
        <f t="array" aca="1" ref="BJ18" ca="1">IF(OR($B18=par_list_vypnut,$O18&lt;BJ$9),"",PROPER(TRIM(INDIRECT("'"&amp;data!$B55&amp;"'!"&amp;$AN$8&amp;BJ$10))))</f>
        <v/>
      </c>
      <c r="BK18" s="182" t="str" cm="1">
        <f t="array" aca="1" ref="BK18" ca="1">IF(OR($B18=par_list_vypnut,$O18&lt;BK$9),"",PROPER(TRIM(INDIRECT("'"&amp;data!$B55&amp;"'!"&amp;$AO$8&amp;BK$10))))</f>
        <v/>
      </c>
      <c r="BL18" s="182" t="str" cm="1">
        <f t="array" aca="1" ref="BL18" ca="1">IF(OR($B18=par_list_vypnut,$O18&lt;BL$9),"",PROPER(TRIM(INDIRECT("'"&amp;data!$B55&amp;"'!"&amp;$AN$8&amp;BL$10))))</f>
        <v/>
      </c>
      <c r="BM18" s="182" t="str" cm="1">
        <f t="array" aca="1" ref="BM18" ca="1">IF(OR($B18=par_list_vypnut,$O18&lt;BM$9),"",PROPER(TRIM(INDIRECT("'"&amp;data!$B55&amp;"'!"&amp;$AO$8&amp;BM$10))))</f>
        <v/>
      </c>
      <c r="BN18" s="182" t="str" cm="1">
        <f t="array" aca="1" ref="BN18" ca="1">IF(OR($B18=par_list_vypnut,$O18&lt;BN$9),"",PROPER(TRIM(INDIRECT("'"&amp;data!$B55&amp;"'!"&amp;$AN$8&amp;BN$10))))</f>
        <v/>
      </c>
      <c r="BO18" s="182" t="str" cm="1">
        <f t="array" aca="1" ref="BO18" ca="1">IF(OR($B18=par_list_vypnut,$O18&lt;BO$9),"",PROPER(TRIM(INDIRECT("'"&amp;data!$B55&amp;"'!"&amp;$AO$8&amp;BO$10))))</f>
        <v/>
      </c>
      <c r="BP18" s="182" t="str" cm="1">
        <f t="array" aca="1" ref="BP18" ca="1">IF(OR($B18=par_list_vypnut,$O18&lt;BP$9),"",PROPER(TRIM(INDIRECT("'"&amp;data!$B55&amp;"'!"&amp;$AN$8&amp;BP$10))))</f>
        <v/>
      </c>
      <c r="BQ18" s="182" t="str" cm="1">
        <f t="array" aca="1" ref="BQ18" ca="1">IF(OR($B18=par_list_vypnut,$O18&lt;BQ$9),"",PROPER(TRIM(INDIRECT("'"&amp;data!$B55&amp;"'!"&amp;$AO$8&amp;BQ$10))))</f>
        <v/>
      </c>
      <c r="BR18" s="182" t="str" cm="1">
        <f t="array" aca="1" ref="BR18" ca="1">IF(OR($B18=par_list_vypnut,$O18&lt;BR$9),"",PROPER(TRIM(INDIRECT("'"&amp;data!$B55&amp;"'!"&amp;$AN$8&amp;BR$10))))</f>
        <v/>
      </c>
      <c r="BS18" s="182" t="str" cm="1">
        <f t="array" aca="1" ref="BS18" ca="1">IF(OR($B18=par_list_vypnut,$O18&lt;BS$9),"",PROPER(TRIM(INDIRECT("'"&amp;data!$B55&amp;"'!"&amp;$AO$8&amp;BS$10))))</f>
        <v/>
      </c>
      <c r="BT18" s="182" t="str" cm="1">
        <f t="array" aca="1" ref="BT18" ca="1">IF(OR($B18=par_list_vypnut,$O18&lt;BT$9),"",PROPER(TRIM(INDIRECT("'"&amp;data!$B55&amp;"'!"&amp;$AN$8&amp;BT$10))))</f>
        <v/>
      </c>
      <c r="BU18" s="182" t="str" cm="1">
        <f t="array" aca="1" ref="BU18" ca="1">IF(OR($B18=par_list_vypnut,$O18&lt;BU$9),"",PROPER(TRIM(INDIRECT("'"&amp;data!$B55&amp;"'!"&amp;$AO$8&amp;BU$10))))</f>
        <v/>
      </c>
      <c r="BV18" s="182" t="str" cm="1">
        <f t="array" aca="1" ref="BV18" ca="1">IF(OR($B18=par_list_vypnut,$O18&lt;BV$9),"",PROPER(TRIM(INDIRECT("'"&amp;data!$B55&amp;"'!"&amp;$AN$8&amp;BV$10))))</f>
        <v/>
      </c>
      <c r="BW18" s="182" t="str" cm="1">
        <f t="array" aca="1" ref="BW18" ca="1">IF(OR($B18=par_list_vypnut,$O18&lt;BW$9),"",PROPER(TRIM(INDIRECT("'"&amp;data!$B55&amp;"'!"&amp;$AO$8&amp;BW$10))))</f>
        <v/>
      </c>
      <c r="BX18" s="182" t="str" cm="1">
        <f t="array" aca="1" ref="BX18" ca="1">IF(OR($B18=par_list_vypnut,$O18&lt;BX$9),"",PROPER(TRIM(INDIRECT("'"&amp;data!$B55&amp;"'!"&amp;$AN$8&amp;BX$10))))</f>
        <v/>
      </c>
      <c r="BY18" s="182" t="str" cm="1">
        <f t="array" aca="1" ref="BY18" ca="1">IF(OR($B18=par_list_vypnut,$O18&lt;BY$9),"",PROPER(TRIM(INDIRECT("'"&amp;data!$B55&amp;"'!"&amp;$AO$8&amp;BY$10))))</f>
        <v/>
      </c>
      <c r="BZ18" s="182" t="str" cm="1">
        <f t="array" aca="1" ref="BZ18" ca="1">IF(OR($B18=par_list_vypnut,$O18&lt;BZ$9),"",PROPER(TRIM(INDIRECT("'"&amp;data!$B55&amp;"'!"&amp;$AN$8&amp;BZ$10))))</f>
        <v/>
      </c>
      <c r="CA18" s="182" t="str" cm="1">
        <f t="array" aca="1" ref="CA18" ca="1">IF(OR($B18=par_list_vypnut,$O18&lt;CA$9),"",PROPER(TRIM(INDIRECT("'"&amp;data!$B55&amp;"'!"&amp;$AO$8&amp;CA$10))))</f>
        <v/>
      </c>
      <c r="CB18" s="182" t="str" cm="1">
        <f t="array" aca="1" ref="CB18" ca="1">IF(OR($B18=par_list_vypnut,$O18&lt;CB$9),"",PROPER(TRIM(INDIRECT("'"&amp;data!$B55&amp;"'!"&amp;$AN$8&amp;CB$10))))</f>
        <v/>
      </c>
      <c r="CC18" s="182" t="str" cm="1">
        <f t="array" aca="1" ref="CC18" ca="1">IF(OR($B18=par_list_vypnut,$O18&lt;CC$9),"",PROPER(TRIM(INDIRECT("'"&amp;data!$B55&amp;"'!"&amp;$AO$8&amp;CC$10))))</f>
        <v/>
      </c>
      <c r="CD18" s="182" t="str" cm="1">
        <f t="array" aca="1" ref="CD18" ca="1">IF(OR($B18=par_list_vypnut,$O18&lt;CD$9),"",PROPER(TRIM(INDIRECT("'"&amp;data!$B55&amp;"'!"&amp;$AN$8&amp;CD$10))))</f>
        <v/>
      </c>
      <c r="CE18" s="182" t="str" cm="1">
        <f t="array" aca="1" ref="CE18" ca="1">IF(OR($B18=par_list_vypnut,$O18&lt;CE$9),"",PROPER(TRIM(INDIRECT("'"&amp;data!$B55&amp;"'!"&amp;$AO$8&amp;CE$10))))</f>
        <v/>
      </c>
      <c r="CF18" s="182" t="str" cm="1">
        <f t="array" aca="1" ref="CF18" ca="1">IF(OR($B18=par_list_vypnut,$O18&lt;CF$9),"",PROPER(TRIM(INDIRECT("'"&amp;data!$B55&amp;"'!"&amp;$AN$8&amp;CF$10))))</f>
        <v/>
      </c>
      <c r="CG18" s="182" t="str" cm="1">
        <f t="array" aca="1" ref="CG18" ca="1">IF(OR($B18=par_list_vypnut,$O18&lt;CG$9),"",PROPER(TRIM(INDIRECT("'"&amp;data!$B55&amp;"'!"&amp;$AO$8&amp;CG$10))))</f>
        <v/>
      </c>
      <c r="CH18" s="182" t="str" cm="1">
        <f t="array" aca="1" ref="CH18" ca="1">IF(OR($B18=par_list_vypnut,$O18&lt;CH$9),"",PROPER(TRIM(INDIRECT("'"&amp;data!$B55&amp;"'!"&amp;$AN$8&amp;CH$10))))</f>
        <v/>
      </c>
      <c r="CI18" s="182" t="str" cm="1">
        <f t="array" aca="1" ref="CI18" ca="1">IF(OR($B18=par_list_vypnut,$O18&lt;CI$9),"",PROPER(TRIM(INDIRECT("'"&amp;data!$B55&amp;"'!"&amp;$AO$8&amp;CI$10))))</f>
        <v/>
      </c>
      <c r="CJ18" s="182" t="str" cm="1">
        <f t="array" aca="1" ref="CJ18" ca="1">IF(OR($B18=par_list_vypnut,$O18&lt;CJ$9),"",PROPER(TRIM(INDIRECT("'"&amp;data!$B55&amp;"'!"&amp;$AN$8&amp;CJ$10))))</f>
        <v/>
      </c>
      <c r="CK18" s="188" t="str" cm="1">
        <f t="array" aca="1" ref="CK18" ca="1">IF(OR($B18=par_list_vypnut,$O18&lt;CK$9),"",PROPER(TRIM(INDIRECT("'"&amp;data!$B55&amp;"'!"&amp;$AO$8&amp;CK$10))))</f>
        <v/>
      </c>
      <c r="CL18" s="194" t="str" cm="1">
        <f t="array" aca="1" ref="CL18" ca="1">IF($B18=par_list_vypnut,"",IF($O18&gt;=CL$9,VALUE(TRIM(INDIRECT("'"&amp;data!$B55&amp;"'!"&amp;$AP$8&amp;CL$10))),""))</f>
        <v/>
      </c>
      <c r="CM18" s="182" t="str" cm="1">
        <f t="array" aca="1" ref="CM18" ca="1">IF($B18=par_list_vypnut,"",IF($O18&gt;=CM$9,VALUE(TRIM(INDIRECT("'"&amp;data!$B55&amp;"'!"&amp;$AP$8&amp;CM$10))),""))</f>
        <v/>
      </c>
      <c r="CN18" s="182" t="str" cm="1">
        <f t="array" aca="1" ref="CN18" ca="1">IF($B18=par_list_vypnut,"",IF($O18&gt;=CN$9,VALUE(TRIM(INDIRECT("'"&amp;data!$B55&amp;"'!"&amp;$AP$8&amp;CN$10))),""))</f>
        <v/>
      </c>
      <c r="CO18" s="182" t="str" cm="1">
        <f t="array" aca="1" ref="CO18" ca="1">IF($B18=par_list_vypnut,"",IF($O18&gt;=CO$9,VALUE(TRIM(INDIRECT("'"&amp;data!$B55&amp;"'!"&amp;$AP$8&amp;CO$10))),""))</f>
        <v/>
      </c>
      <c r="CP18" s="182" t="str" cm="1">
        <f t="array" aca="1" ref="CP18" ca="1">IF($B18=par_list_vypnut,"",IF($O18&gt;=CP$9,VALUE(TRIM(INDIRECT("'"&amp;data!$B55&amp;"'!"&amp;$AP$8&amp;CP$10))),""))</f>
        <v/>
      </c>
      <c r="CQ18" s="182" t="str" cm="1">
        <f t="array" aca="1" ref="CQ18" ca="1">IF($B18=par_list_vypnut,"",IF($O18&gt;=CQ$9,VALUE(TRIM(INDIRECT("'"&amp;data!$B55&amp;"'!"&amp;$AP$8&amp;CQ$10))),""))</f>
        <v/>
      </c>
      <c r="CR18" s="182" t="str" cm="1">
        <f t="array" aca="1" ref="CR18" ca="1">IF($B18=par_list_vypnut,"",IF($O18&gt;=CR$9,VALUE(TRIM(INDIRECT("'"&amp;data!$B55&amp;"'!"&amp;$AP$8&amp;CR$10))),""))</f>
        <v/>
      </c>
      <c r="CS18" s="182" t="str" cm="1">
        <f t="array" aca="1" ref="CS18" ca="1">IF($B18=par_list_vypnut,"",IF($O18&gt;=CS$9,VALUE(TRIM(INDIRECT("'"&amp;data!$B55&amp;"'!"&amp;$AP$8&amp;CS$10))),""))</f>
        <v/>
      </c>
      <c r="CT18" s="182" t="str" cm="1">
        <f t="array" aca="1" ref="CT18" ca="1">IF($B18=par_list_vypnut,"",IF($O18&gt;=CT$9,VALUE(TRIM(INDIRECT("'"&amp;data!$B55&amp;"'!"&amp;$AP$8&amp;CT$10))),""))</f>
        <v/>
      </c>
      <c r="CU18" s="182" t="str" cm="1">
        <f t="array" aca="1" ref="CU18" ca="1">IF($B18=par_list_vypnut,"",IF($O18&gt;=CU$9,VALUE(TRIM(INDIRECT("'"&amp;data!$B55&amp;"'!"&amp;$AP$8&amp;CU$10))),""))</f>
        <v/>
      </c>
      <c r="CV18" s="182" t="str" cm="1">
        <f t="array" aca="1" ref="CV18" ca="1">IF($B18=par_list_vypnut,"",IF($O18&gt;=CV$9,VALUE(TRIM(INDIRECT("'"&amp;data!$B55&amp;"'!"&amp;$AP$8&amp;CV$10))),""))</f>
        <v/>
      </c>
      <c r="CW18" s="182" t="str" cm="1">
        <f t="array" aca="1" ref="CW18" ca="1">IF($B18=par_list_vypnut,"",IF($O18&gt;=CW$9,VALUE(TRIM(INDIRECT("'"&amp;data!$B55&amp;"'!"&amp;$AP$8&amp;CW$10))),""))</f>
        <v/>
      </c>
      <c r="CX18" s="182" t="str" cm="1">
        <f t="array" aca="1" ref="CX18" ca="1">IF($B18=par_list_vypnut,"",IF($O18&gt;=CX$9,VALUE(TRIM(INDIRECT("'"&amp;data!$B55&amp;"'!"&amp;$AP$8&amp;CX$10))),""))</f>
        <v/>
      </c>
      <c r="CY18" s="182" t="str" cm="1">
        <f t="array" aca="1" ref="CY18" ca="1">IF($B18=par_list_vypnut,"",IF($O18&gt;=CY$9,VALUE(TRIM(INDIRECT("'"&amp;data!$B55&amp;"'!"&amp;$AP$8&amp;CY$10))),""))</f>
        <v/>
      </c>
      <c r="CZ18" s="182" t="str" cm="1">
        <f t="array" aca="1" ref="CZ18" ca="1">IF($B18=par_list_vypnut,"",IF($O18&gt;=CZ$9,VALUE(TRIM(INDIRECT("'"&amp;data!$B55&amp;"'!"&amp;$AP$8&amp;CZ$10))),""))</f>
        <v/>
      </c>
      <c r="DA18" s="182" t="str" cm="1">
        <f t="array" aca="1" ref="DA18" ca="1">IF($B18=par_list_vypnut,"",IF($O18&gt;=DA$9,VALUE(TRIM(INDIRECT("'"&amp;data!$B55&amp;"'!"&amp;$AP$8&amp;DA$10))),""))</f>
        <v/>
      </c>
      <c r="DB18" s="182" t="str" cm="1">
        <f t="array" aca="1" ref="DB18" ca="1">IF($B18=par_list_vypnut,"",IF($O18&gt;=DB$9,VALUE(TRIM(INDIRECT("'"&amp;data!$B55&amp;"'!"&amp;$AP$8&amp;DB$10))),""))</f>
        <v/>
      </c>
      <c r="DC18" s="182" t="str" cm="1">
        <f t="array" aca="1" ref="DC18" ca="1">IF($B18=par_list_vypnut,"",IF($O18&gt;=DC$9,VALUE(TRIM(INDIRECT("'"&amp;data!$B55&amp;"'!"&amp;$AP$8&amp;DC$10))),""))</f>
        <v/>
      </c>
      <c r="DD18" s="182" t="str" cm="1">
        <f t="array" aca="1" ref="DD18" ca="1">IF($B18=par_list_vypnut,"",IF($O18&gt;=DD$9,VALUE(TRIM(INDIRECT("'"&amp;data!$B55&amp;"'!"&amp;$AP$8&amp;DD$10))),""))</f>
        <v/>
      </c>
      <c r="DE18" s="182" t="str" cm="1">
        <f t="array" aca="1" ref="DE18" ca="1">IF($B18=par_list_vypnut,"",IF($O18&gt;=DE$9,VALUE(TRIM(INDIRECT("'"&amp;data!$B55&amp;"'!"&amp;$AP$8&amp;DE$10))),""))</f>
        <v/>
      </c>
      <c r="DF18" s="182" t="str" cm="1">
        <f t="array" aca="1" ref="DF18" ca="1">IF($B18=par_list_vypnut,"",IF($O18&gt;=DF$9,VALUE(TRIM(INDIRECT("'"&amp;data!$B55&amp;"'!"&amp;$AP$8&amp;DF$10))),""))</f>
        <v/>
      </c>
      <c r="DG18" s="182" t="str" cm="1">
        <f t="array" aca="1" ref="DG18" ca="1">IF($B18=par_list_vypnut,"",IF($O18&gt;=DG$9,VALUE(TRIM(INDIRECT("'"&amp;data!$B55&amp;"'!"&amp;$AP$8&amp;DG$10))),""))</f>
        <v/>
      </c>
      <c r="DH18" s="182" t="str" cm="1">
        <f t="array" aca="1" ref="DH18" ca="1">IF($B18=par_list_vypnut,"",IF($O18&gt;=DH$9,VALUE(TRIM(INDIRECT("'"&amp;data!$B55&amp;"'!"&amp;$AP$8&amp;DH$10))),""))</f>
        <v/>
      </c>
      <c r="DI18" s="182" t="str" cm="1">
        <f t="array" aca="1" ref="DI18" ca="1">IF($B18=par_list_vypnut,"",IF($O18&gt;=DI$9,VALUE(TRIM(INDIRECT("'"&amp;data!$B55&amp;"'!"&amp;$AP$8&amp;DI$10))),""))</f>
        <v/>
      </c>
      <c r="DJ18" s="188" t="str" cm="1">
        <f t="array" aca="1" ref="DJ18" ca="1">IF($B18=par_list_vypnut,"",IF($O18&gt;=DJ$9,VALUE(TRIM(INDIRECT("'"&amp;data!$B55&amp;"'!"&amp;$AP$8&amp;DJ$10))),""))</f>
        <v/>
      </c>
      <c r="DK18" s="187" t="str" cm="1">
        <f t="array" aca="1" ref="DK18" ca="1">IF($B18=par_list_vypnut,"",IF($O18&gt;=DK$9,INDIRECT("'"&amp;data!$B55&amp;"'!"&amp;$AQ$8&amp;DK$10,TRUE),""))</f>
        <v/>
      </c>
      <c r="DL18" s="182" t="str" cm="1">
        <f t="array" aca="1" ref="DL18" ca="1">IF($B18=par_list_vypnut,"",IF($O18&gt;=DL$9,INDIRECT("'"&amp;data!$B55&amp;"'!"&amp;$AQ$8&amp;DL$10,TRUE),""))</f>
        <v/>
      </c>
      <c r="DM18" s="182" t="str" cm="1">
        <f t="array" aca="1" ref="DM18" ca="1">IF($B18=par_list_vypnut,"",IF($O18&gt;=DM$9,INDIRECT("'"&amp;data!$B55&amp;"'!"&amp;$AQ$8&amp;DM$10,TRUE),""))</f>
        <v/>
      </c>
      <c r="DN18" s="182" t="str" cm="1">
        <f t="array" aca="1" ref="DN18" ca="1">IF($B18=par_list_vypnut,"",IF($O18&gt;=DN$9,INDIRECT("'"&amp;data!$B55&amp;"'!"&amp;$AQ$8&amp;DN$10,TRUE),""))</f>
        <v/>
      </c>
      <c r="DO18" s="182" t="str" cm="1">
        <f t="array" aca="1" ref="DO18" ca="1">IF($B18=par_list_vypnut,"",IF($O18&gt;=DO$9,INDIRECT("'"&amp;data!$B55&amp;"'!"&amp;$AQ$8&amp;DO$10,TRUE),""))</f>
        <v/>
      </c>
      <c r="DP18" s="182" t="str" cm="1">
        <f t="array" aca="1" ref="DP18" ca="1">IF($B18=par_list_vypnut,"",IF($O18&gt;=DP$9,INDIRECT("'"&amp;data!$B55&amp;"'!"&amp;$AQ$8&amp;DP$10,TRUE),""))</f>
        <v/>
      </c>
      <c r="DQ18" s="182" t="str" cm="1">
        <f t="array" aca="1" ref="DQ18" ca="1">IF($B18=par_list_vypnut,"",IF($O18&gt;=DQ$9,INDIRECT("'"&amp;data!$B55&amp;"'!"&amp;$AQ$8&amp;DQ$10,TRUE),""))</f>
        <v/>
      </c>
      <c r="DR18" s="182" t="str" cm="1">
        <f t="array" aca="1" ref="DR18" ca="1">IF($B18=par_list_vypnut,"",IF($O18&gt;=DR$9,INDIRECT("'"&amp;data!$B55&amp;"'!"&amp;$AQ$8&amp;DR$10,TRUE),""))</f>
        <v/>
      </c>
      <c r="DS18" s="182" t="str" cm="1">
        <f t="array" aca="1" ref="DS18" ca="1">IF($B18=par_list_vypnut,"",IF($O18&gt;=DS$9,INDIRECT("'"&amp;data!$B55&amp;"'!"&amp;$AQ$8&amp;DS$10,TRUE),""))</f>
        <v/>
      </c>
      <c r="DT18" s="182" t="str" cm="1">
        <f t="array" aca="1" ref="DT18" ca="1">IF($B18=par_list_vypnut,"",IF($O18&gt;=DT$9,INDIRECT("'"&amp;data!$B55&amp;"'!"&amp;$AQ$8&amp;DT$10,TRUE),""))</f>
        <v/>
      </c>
      <c r="DU18" s="182" t="str" cm="1">
        <f t="array" aca="1" ref="DU18" ca="1">IF($B18=par_list_vypnut,"",IF($O18&gt;=DU$9,INDIRECT("'"&amp;data!$B55&amp;"'!"&amp;$AQ$8&amp;DU$10,TRUE),""))</f>
        <v/>
      </c>
      <c r="DV18" s="182" t="str" cm="1">
        <f t="array" aca="1" ref="DV18" ca="1">IF($B18=par_list_vypnut,"",IF($O18&gt;=DV$9,INDIRECT("'"&amp;data!$B55&amp;"'!"&amp;$AQ$8&amp;DV$10,TRUE),""))</f>
        <v/>
      </c>
      <c r="DW18" s="182" t="str" cm="1">
        <f t="array" aca="1" ref="DW18" ca="1">IF($B18=par_list_vypnut,"",IF($O18&gt;=DW$9,INDIRECT("'"&amp;data!$B55&amp;"'!"&amp;$AQ$8&amp;DW$10,TRUE),""))</f>
        <v/>
      </c>
      <c r="DX18" s="182" t="str" cm="1">
        <f t="array" aca="1" ref="DX18" ca="1">IF($B18=par_list_vypnut,"",IF($O18&gt;=DX$9,INDIRECT("'"&amp;data!$B55&amp;"'!"&amp;$AQ$8&amp;DX$10,TRUE),""))</f>
        <v/>
      </c>
      <c r="DY18" s="182" t="str" cm="1">
        <f t="array" aca="1" ref="DY18" ca="1">IF($B18=par_list_vypnut,"",IF($O18&gt;=DY$9,INDIRECT("'"&amp;data!$B55&amp;"'!"&amp;$AQ$8&amp;DY$10,TRUE),""))</f>
        <v/>
      </c>
      <c r="DZ18" s="182" t="str" cm="1">
        <f t="array" aca="1" ref="DZ18" ca="1">IF($B18=par_list_vypnut,"",IF($O18&gt;=DZ$9,INDIRECT("'"&amp;data!$B55&amp;"'!"&amp;$AQ$8&amp;DZ$10,TRUE),""))</f>
        <v/>
      </c>
      <c r="EA18" s="182" t="str" cm="1">
        <f t="array" aca="1" ref="EA18" ca="1">IF($B18=par_list_vypnut,"",IF($O18&gt;=EA$9,INDIRECT("'"&amp;data!$B55&amp;"'!"&amp;$AQ$8&amp;EA$10,TRUE),""))</f>
        <v/>
      </c>
      <c r="EB18" s="182" t="str" cm="1">
        <f t="array" aca="1" ref="EB18" ca="1">IF($B18=par_list_vypnut,"",IF($O18&gt;=EB$9,INDIRECT("'"&amp;data!$B55&amp;"'!"&amp;$AQ$8&amp;EB$10,TRUE),""))</f>
        <v/>
      </c>
      <c r="EC18" s="182" t="str" cm="1">
        <f t="array" aca="1" ref="EC18" ca="1">IF($B18=par_list_vypnut,"",IF($O18&gt;=EC$9,INDIRECT("'"&amp;data!$B55&amp;"'!"&amp;$AQ$8&amp;EC$10,TRUE),""))</f>
        <v/>
      </c>
      <c r="ED18" s="182" t="str" cm="1">
        <f t="array" aca="1" ref="ED18" ca="1">IF($B18=par_list_vypnut,"",IF($O18&gt;=ED$9,INDIRECT("'"&amp;data!$B55&amp;"'!"&amp;$AQ$8&amp;ED$10,TRUE),""))</f>
        <v/>
      </c>
      <c r="EE18" s="182" t="str" cm="1">
        <f t="array" aca="1" ref="EE18" ca="1">IF($B18=par_list_vypnut,"",IF($O18&gt;=EE$9,INDIRECT("'"&amp;data!$B55&amp;"'!"&amp;$AQ$8&amp;EE$10,TRUE),""))</f>
        <v/>
      </c>
      <c r="EF18" s="182" t="str" cm="1">
        <f t="array" aca="1" ref="EF18" ca="1">IF($B18=par_list_vypnut,"",IF($O18&gt;=EF$9,INDIRECT("'"&amp;data!$B55&amp;"'!"&amp;$AQ$8&amp;EF$10,TRUE),""))</f>
        <v/>
      </c>
      <c r="EG18" s="182" t="str" cm="1">
        <f t="array" aca="1" ref="EG18" ca="1">IF($B18=par_list_vypnut,"",IF($O18&gt;=EG$9,INDIRECT("'"&amp;data!$B55&amp;"'!"&amp;$AQ$8&amp;EG$10,TRUE),""))</f>
        <v/>
      </c>
      <c r="EH18" s="182" t="str" cm="1">
        <f t="array" aca="1" ref="EH18" ca="1">IF($B18=par_list_vypnut,"",IF($O18&gt;=EH$9,INDIRECT("'"&amp;data!$B55&amp;"'!"&amp;$AQ$8&amp;EH$10,TRUE),""))</f>
        <v/>
      </c>
      <c r="EI18" s="188" t="str" cm="1">
        <f t="array" aca="1" ref="EI18" ca="1">IF($B18=par_list_vypnut,"",IF($O18&gt;=EI$9,INDIRECT("'"&amp;data!$B55&amp;"'!"&amp;$AQ$8&amp;EI$10,TRUE),""))</f>
        <v/>
      </c>
      <c r="EJ18" s="194" t="str">
        <f t="shared" ca="1" si="48"/>
        <v/>
      </c>
      <c r="EK18" s="182" t="str">
        <f t="shared" ca="1" si="23"/>
        <v/>
      </c>
      <c r="EL18" s="182" t="str">
        <f t="shared" ca="1" si="24"/>
        <v/>
      </c>
      <c r="EM18" s="182" t="str">
        <f t="shared" ca="1" si="25"/>
        <v/>
      </c>
      <c r="EN18" s="182" t="str">
        <f t="shared" ca="1" si="26"/>
        <v/>
      </c>
      <c r="EO18" s="182" t="str">
        <f t="shared" ca="1" si="27"/>
        <v/>
      </c>
      <c r="EP18" s="182" t="str">
        <f t="shared" ca="1" si="28"/>
        <v/>
      </c>
      <c r="EQ18" s="182" t="str">
        <f t="shared" ca="1" si="29"/>
        <v/>
      </c>
      <c r="ER18" s="182" t="str">
        <f t="shared" ca="1" si="30"/>
        <v/>
      </c>
      <c r="ES18" s="182" t="str">
        <f t="shared" ca="1" si="31"/>
        <v/>
      </c>
      <c r="ET18" s="182" t="str">
        <f t="shared" ca="1" si="32"/>
        <v/>
      </c>
      <c r="EU18" s="182" t="str">
        <f t="shared" ca="1" si="33"/>
        <v/>
      </c>
      <c r="EV18" s="182" t="str">
        <f t="shared" ca="1" si="34"/>
        <v/>
      </c>
      <c r="EW18" s="182" t="str">
        <f t="shared" ca="1" si="35"/>
        <v/>
      </c>
      <c r="EX18" s="182" t="str">
        <f t="shared" ca="1" si="36"/>
        <v/>
      </c>
      <c r="EY18" s="182" t="str">
        <f t="shared" ca="1" si="37"/>
        <v/>
      </c>
      <c r="EZ18" s="182" t="str">
        <f t="shared" ca="1" si="38"/>
        <v/>
      </c>
      <c r="FA18" s="182" t="str">
        <f t="shared" ca="1" si="39"/>
        <v/>
      </c>
      <c r="FB18" s="182" t="str">
        <f t="shared" ca="1" si="40"/>
        <v/>
      </c>
      <c r="FC18" s="182" t="str">
        <f t="shared" ca="1" si="41"/>
        <v/>
      </c>
      <c r="FD18" s="182" t="str">
        <f t="shared" ca="1" si="42"/>
        <v/>
      </c>
      <c r="FE18" s="182" t="str">
        <f t="shared" ca="1" si="43"/>
        <v/>
      </c>
      <c r="FF18" s="182" t="str">
        <f t="shared" ca="1" si="44"/>
        <v/>
      </c>
      <c r="FG18" s="182" t="str">
        <f t="shared" ca="1" si="45"/>
        <v/>
      </c>
      <c r="FH18" s="192" t="str">
        <f t="shared" ca="1" si="46"/>
        <v/>
      </c>
      <c r="FI18" s="195" t="str">
        <f t="shared" ca="1" si="47"/>
        <v>7. od 0</v>
      </c>
      <c r="FJ18" s="196"/>
    </row>
    <row r="19" spans="1:166" ht="15" thickBot="1" x14ac:dyDescent="0.35">
      <c r="A19" s="5" t="str">
        <f t="shared" ca="1" si="4"/>
        <v>par_list_chyba</v>
      </c>
      <c r="B19" s="5" t="str" cm="1">
        <f t="array" aca="1" ref="B19" ca="1">INDIRECT("'"&amp;data!B56&amp;"'!"&amp;ADDRESS(ROW('Přihláška č. 1'!$I$4),COLUMN('Přihláška č. 1'!$I$4),4))</f>
        <v>par_list_chyba</v>
      </c>
      <c r="C19" s="206" t="str">
        <f>HYPERLINK("#'"&amp;data!B56&amp;"'!D4","..."&amp;D19&amp;"!")</f>
        <v>...8!</v>
      </c>
      <c r="D19" s="5">
        <v>8</v>
      </c>
      <c r="E19" s="177" t="str">
        <f ca="1">IF(B19=par_list_vypnut,"",($S$7-1+data!D56)&amp;". od "&amp;I19)</f>
        <v>8. od 0</v>
      </c>
      <c r="F19" s="178"/>
      <c r="G19" s="179"/>
      <c r="H19" s="180"/>
      <c r="I19" s="181">
        <f t="shared" ca="1" si="5"/>
        <v>0</v>
      </c>
      <c r="J19" s="182" t="str">
        <f t="shared" ca="1" si="6"/>
        <v>chyba zkratky</v>
      </c>
      <c r="K19" s="183"/>
      <c r="L19" s="184" t="str" cm="1">
        <f t="array" aca="1" ref="L19" ca="1">IF(B19=par_list_vypnut,"",INDIRECT("'"&amp;data!B56&amp;"'!"&amp;ADDRESS(ROW('Přihláška č. 1'!$D$12),COLUMN('Přihláška č. 1'!$D$12),4)))</f>
        <v>Viz zpráva vpravo --&gt;</v>
      </c>
      <c r="M19" s="185" t="str">
        <f t="shared" ca="1" si="7"/>
        <v/>
      </c>
      <c r="N19" s="186" t="str">
        <f t="shared" ca="1" si="8"/>
        <v/>
      </c>
      <c r="O19" s="187" cm="1">
        <f t="array" aca="1" ref="O19" ca="1">IF(B19=par_list_vypnut,"",INDIRECT("'"&amp;data!B56&amp;"'!"&amp;ADDRESS(ROW('Přihláška č. 1'!$D$6),COLUMN('Přihláška č. 1'!$D$6),4)))</f>
        <v>0</v>
      </c>
      <c r="P19" s="182">
        <f ca="1">IF(B19=par_list_vypnut,"",COUNTIF(INDIRECT("'"&amp;data!B56&amp;"'!"&amp;ADDRESS(ROW('Přihláška č. 1'!$D$9),COLUMN('Přihláška č. 1'!$D$9),4)),"*")+COUNTIF(INDIRECT("'"&amp;data!B56&amp;"'!"&amp;ADDRESS(ROW('Přihláška č. 1'!$D$10),COLUMN('Přihláška č. 1'!$D$10),4)),"*"))</f>
        <v>0</v>
      </c>
      <c r="Q19" s="182">
        <f t="shared" ca="1" si="9"/>
        <v>0</v>
      </c>
      <c r="R19" s="182">
        <f t="shared" ca="1" si="10"/>
        <v>0</v>
      </c>
      <c r="S19" s="188">
        <f t="shared" ca="1" si="11"/>
        <v>0</v>
      </c>
      <c r="T19" s="187" cm="1">
        <f t="array" aca="1" ref="T19" ca="1">IF(B19=par_list_vypnut,"",INDIRECT("'"&amp;data!B56&amp;"'!"&amp;ADDRESS(ROW('Přihláška č. 1'!$D$4),COLUMN('Přihláška č. 1'!$D$4),4)))</f>
        <v>0</v>
      </c>
      <c r="U19" s="182" t="str" cm="1">
        <f t="array" aca="1" ref="U19" ca="1">IF(B19=par_list_vypnut,"",INDIRECT("'"&amp;data!B56&amp;"'!"&amp;ADDRESS(ROW('Přihláška č. 1'!$I$31),COLUMN('Přihláška č. 1'!$I$31),4)))</f>
        <v/>
      </c>
      <c r="V19" s="182" cm="1">
        <f t="array" aca="1" ref="V19" ca="1">IF(B19=par_list_vypnut,"",INDIRECT("'"&amp;data!B56&amp;"'!"&amp;ADDRESS(ROW('Přihláška č. 1'!$D$5),COLUMN('Přihláška č. 1'!$D$5),4)))</f>
        <v>0</v>
      </c>
      <c r="W19" s="182" t="str" cm="1">
        <f t="array" aca="1" ref="W19" ca="1">IF(B19=par_list_vypnut,"",IF(INDIRECT("'"&amp;data!B56&amp;"'!"&amp;ADDRESS(ROW('Přihláška č. 1'!$D$8),COLUMN('Přihláška č. 1'!$D$8),4),TRUE)="","",INDIRECT("'"&amp;data!B56&amp;"'!"&amp;ADDRESS(ROW('Přihláška č. 1'!$D$8),COLUMN('Přihláška č. 1'!$D$8),4),TRUE)))</f>
        <v/>
      </c>
      <c r="X19" s="189" t="str" cm="1">
        <f t="array" aca="1" ref="X19" ca="1">IF(B19=par_list_vypnut,"",INDIRECT("'"&amp;data!B56&amp;"'!"&amp;ADDRESS(ROW('Přihláška č. 1'!$I$20),COLUMN('Přihláška č. 1'!$I$20),4)))</f>
        <v/>
      </c>
      <c r="Y19" s="190"/>
      <c r="Z19" s="191"/>
      <c r="AA19" s="187" t="str" cm="1">
        <f t="array" aca="1" ref="AA19" ca="1">IF(OR(B19=par_list_vypnut,P19&lt;1),"",PROPER(INDIRECT("'"&amp;data!B56&amp;"'!"&amp;ADDRESS(ROW('Přihláška č. 1'!$D$9),COLUMN('Přihláška č. 1'!$D$9),4))))</f>
        <v/>
      </c>
      <c r="AB19" s="182" t="str" cm="1">
        <f t="array" aca="1" ref="AB19" ca="1">IF(OR(B19=par_list_vypnut,P19&lt;2),"",PROPER(INDIRECT("'"&amp;data!B56&amp;"'!"&amp;ADDRESS(ROW('Přihláška č. 1'!$D$10),COLUMN('Přihláška č. 1'!$D$10),4))))</f>
        <v/>
      </c>
      <c r="AC19" s="182" t="str">
        <f t="shared" ca="1" si="12"/>
        <v/>
      </c>
      <c r="AD19" s="188" t="str">
        <f t="shared" ca="1" si="13"/>
        <v/>
      </c>
      <c r="AE19" s="187" t="str">
        <f t="shared" ca="1" si="14"/>
        <v/>
      </c>
      <c r="AF19" s="182" t="str">
        <f t="shared" ca="1" si="15"/>
        <v/>
      </c>
      <c r="AG19" s="182" t="str">
        <f t="shared" ca="1" si="16"/>
        <v/>
      </c>
      <c r="AH19" s="182" t="str">
        <f t="shared" ca="1" si="17"/>
        <v/>
      </c>
      <c r="AI19" s="182" t="str">
        <f t="shared" ca="1" si="18"/>
        <v/>
      </c>
      <c r="AJ19" s="192" t="str">
        <f t="shared" ca="1" si="19"/>
        <v/>
      </c>
      <c r="AK19" s="182" t="str">
        <f t="shared" ca="1" si="20"/>
        <v/>
      </c>
      <c r="AL19" s="182" t="str">
        <f t="shared" ca="1" si="21"/>
        <v/>
      </c>
      <c r="AM19" s="193" t="str">
        <f t="shared" ca="1" si="22"/>
        <v/>
      </c>
      <c r="AN19" s="187" t="str" cm="1">
        <f t="array" aca="1" ref="AN19" ca="1">IF(OR($B19=par_list_vypnut,$O19&lt;AN$9),"",PROPER(TRIM(INDIRECT("'"&amp;data!$B56&amp;"'!"&amp;$AN$8&amp;AN$10))))</f>
        <v/>
      </c>
      <c r="AO19" s="182" t="str" cm="1">
        <f t="array" aca="1" ref="AO19" ca="1">IF(OR($B19=par_list_vypnut,$O19&lt;AO$9),"",PROPER(TRIM(INDIRECT("'"&amp;data!$B56&amp;"'!"&amp;$AO$8&amp;AO$10))))</f>
        <v/>
      </c>
      <c r="AP19" s="182" t="str" cm="1">
        <f t="array" aca="1" ref="AP19" ca="1">IF(OR($B19=par_list_vypnut,$O19&lt;AP$9),"",PROPER(TRIM(INDIRECT("'"&amp;data!$B56&amp;"'!"&amp;$AN$8&amp;AP$10))))</f>
        <v/>
      </c>
      <c r="AQ19" s="182" t="str" cm="1">
        <f t="array" aca="1" ref="AQ19" ca="1">IF(OR($B19=par_list_vypnut,$O19&lt;AQ$9),"",PROPER(TRIM(INDIRECT("'"&amp;data!$B56&amp;"'!"&amp;$AO$8&amp;AQ$10))))</f>
        <v/>
      </c>
      <c r="AR19" s="182" t="str" cm="1">
        <f t="array" aca="1" ref="AR19" ca="1">IF(OR($B19=par_list_vypnut,$O19&lt;AR$9),"",PROPER(TRIM(INDIRECT("'"&amp;data!$B56&amp;"'!"&amp;$AN$8&amp;AR$10))))</f>
        <v/>
      </c>
      <c r="AS19" s="182" t="str" cm="1">
        <f t="array" aca="1" ref="AS19" ca="1">IF(OR($B19=par_list_vypnut,$O19&lt;AS$9),"",PROPER(TRIM(INDIRECT("'"&amp;data!$B56&amp;"'!"&amp;$AO$8&amp;AS$10))))</f>
        <v/>
      </c>
      <c r="AT19" s="182" t="str" cm="1">
        <f t="array" aca="1" ref="AT19" ca="1">IF(OR($B19=par_list_vypnut,$O19&lt;AT$9),"",PROPER(TRIM(INDIRECT("'"&amp;data!$B56&amp;"'!"&amp;$AN$8&amp;AT$10))))</f>
        <v/>
      </c>
      <c r="AU19" s="182" t="str" cm="1">
        <f t="array" aca="1" ref="AU19" ca="1">IF(OR($B19=par_list_vypnut,$O19&lt;AU$9),"",PROPER(TRIM(INDIRECT("'"&amp;data!$B56&amp;"'!"&amp;$AO$8&amp;AU$10))))</f>
        <v/>
      </c>
      <c r="AV19" s="182" t="str" cm="1">
        <f t="array" aca="1" ref="AV19" ca="1">IF(OR($B19=par_list_vypnut,$O19&lt;AV$9),"",PROPER(TRIM(INDIRECT("'"&amp;data!$B56&amp;"'!"&amp;$AN$8&amp;AV$10))))</f>
        <v/>
      </c>
      <c r="AW19" s="182" t="str" cm="1">
        <f t="array" aca="1" ref="AW19" ca="1">IF(OR($B19=par_list_vypnut,$O19&lt;AW$9),"",PROPER(TRIM(INDIRECT("'"&amp;data!$B56&amp;"'!"&amp;$AO$8&amp;AW$10))))</f>
        <v/>
      </c>
      <c r="AX19" s="182" t="str" cm="1">
        <f t="array" aca="1" ref="AX19" ca="1">IF(OR($B19=par_list_vypnut,$O19&lt;AX$9),"",PROPER(TRIM(INDIRECT("'"&amp;data!$B56&amp;"'!"&amp;$AN$8&amp;AX$10))))</f>
        <v/>
      </c>
      <c r="AY19" s="182" t="str" cm="1">
        <f t="array" aca="1" ref="AY19" ca="1">IF(OR($B19=par_list_vypnut,$O19&lt;AY$9),"",PROPER(TRIM(INDIRECT("'"&amp;data!$B56&amp;"'!"&amp;$AO$8&amp;AY$10))))</f>
        <v/>
      </c>
      <c r="AZ19" s="182" t="str" cm="1">
        <f t="array" aca="1" ref="AZ19" ca="1">IF(OR($B19=par_list_vypnut,$O19&lt;AZ$9),"",PROPER(TRIM(INDIRECT("'"&amp;data!$B56&amp;"'!"&amp;$AN$8&amp;AZ$10))))</f>
        <v/>
      </c>
      <c r="BA19" s="182" t="str" cm="1">
        <f t="array" aca="1" ref="BA19" ca="1">IF(OR($B19=par_list_vypnut,$O19&lt;BA$9),"",PROPER(TRIM(INDIRECT("'"&amp;data!$B56&amp;"'!"&amp;$AO$8&amp;BA$10))))</f>
        <v/>
      </c>
      <c r="BB19" s="182" t="str" cm="1">
        <f t="array" aca="1" ref="BB19" ca="1">IF(OR($B19=par_list_vypnut,$O19&lt;BB$9),"",PROPER(TRIM(INDIRECT("'"&amp;data!$B56&amp;"'!"&amp;$AN$8&amp;BB$10))))</f>
        <v/>
      </c>
      <c r="BC19" s="182" t="str" cm="1">
        <f t="array" aca="1" ref="BC19" ca="1">IF(OR($B19=par_list_vypnut,$O19&lt;BC$9),"",PROPER(TRIM(INDIRECT("'"&amp;data!$B56&amp;"'!"&amp;$AO$8&amp;BC$10))))</f>
        <v/>
      </c>
      <c r="BD19" s="182" t="str" cm="1">
        <f t="array" aca="1" ref="BD19" ca="1">IF(OR($B19=par_list_vypnut,$O19&lt;BD$9),"",PROPER(TRIM(INDIRECT("'"&amp;data!$B56&amp;"'!"&amp;$AN$8&amp;BD$10))))</f>
        <v/>
      </c>
      <c r="BE19" s="182" t="str" cm="1">
        <f t="array" aca="1" ref="BE19" ca="1">IF(OR($B19=par_list_vypnut,$O19&lt;BE$9),"",PROPER(TRIM(INDIRECT("'"&amp;data!$B56&amp;"'!"&amp;$AO$8&amp;BE$10))))</f>
        <v/>
      </c>
      <c r="BF19" s="182" t="str" cm="1">
        <f t="array" aca="1" ref="BF19" ca="1">IF(OR($B19=par_list_vypnut,$O19&lt;BF$9),"",PROPER(TRIM(INDIRECT("'"&amp;data!$B56&amp;"'!"&amp;$AN$8&amp;BF$10))))</f>
        <v/>
      </c>
      <c r="BG19" s="182" t="str" cm="1">
        <f t="array" aca="1" ref="BG19" ca="1">IF(OR($B19=par_list_vypnut,$O19&lt;BG$9),"",PROPER(TRIM(INDIRECT("'"&amp;data!$B56&amp;"'!"&amp;$AO$8&amp;BG$10))))</f>
        <v/>
      </c>
      <c r="BH19" s="182" t="str" cm="1">
        <f t="array" aca="1" ref="BH19" ca="1">IF(OR($B19=par_list_vypnut,$O19&lt;BH$9),"",PROPER(TRIM(INDIRECT("'"&amp;data!$B56&amp;"'!"&amp;$AN$8&amp;BH$10))))</f>
        <v/>
      </c>
      <c r="BI19" s="182" t="str" cm="1">
        <f t="array" aca="1" ref="BI19" ca="1">IF(OR($B19=par_list_vypnut,$O19&lt;BI$9),"",PROPER(TRIM(INDIRECT("'"&amp;data!$B56&amp;"'!"&amp;$AO$8&amp;BI$10))))</f>
        <v/>
      </c>
      <c r="BJ19" s="182" t="str" cm="1">
        <f t="array" aca="1" ref="BJ19" ca="1">IF(OR($B19=par_list_vypnut,$O19&lt;BJ$9),"",PROPER(TRIM(INDIRECT("'"&amp;data!$B56&amp;"'!"&amp;$AN$8&amp;BJ$10))))</f>
        <v/>
      </c>
      <c r="BK19" s="182" t="str" cm="1">
        <f t="array" aca="1" ref="BK19" ca="1">IF(OR($B19=par_list_vypnut,$O19&lt;BK$9),"",PROPER(TRIM(INDIRECT("'"&amp;data!$B56&amp;"'!"&amp;$AO$8&amp;BK$10))))</f>
        <v/>
      </c>
      <c r="BL19" s="182" t="str" cm="1">
        <f t="array" aca="1" ref="BL19" ca="1">IF(OR($B19=par_list_vypnut,$O19&lt;BL$9),"",PROPER(TRIM(INDIRECT("'"&amp;data!$B56&amp;"'!"&amp;$AN$8&amp;BL$10))))</f>
        <v/>
      </c>
      <c r="BM19" s="182" t="str" cm="1">
        <f t="array" aca="1" ref="BM19" ca="1">IF(OR($B19=par_list_vypnut,$O19&lt;BM$9),"",PROPER(TRIM(INDIRECT("'"&amp;data!$B56&amp;"'!"&amp;$AO$8&amp;BM$10))))</f>
        <v/>
      </c>
      <c r="BN19" s="182" t="str" cm="1">
        <f t="array" aca="1" ref="BN19" ca="1">IF(OR($B19=par_list_vypnut,$O19&lt;BN$9),"",PROPER(TRIM(INDIRECT("'"&amp;data!$B56&amp;"'!"&amp;$AN$8&amp;BN$10))))</f>
        <v/>
      </c>
      <c r="BO19" s="182" t="str" cm="1">
        <f t="array" aca="1" ref="BO19" ca="1">IF(OR($B19=par_list_vypnut,$O19&lt;BO$9),"",PROPER(TRIM(INDIRECT("'"&amp;data!$B56&amp;"'!"&amp;$AO$8&amp;BO$10))))</f>
        <v/>
      </c>
      <c r="BP19" s="182" t="str" cm="1">
        <f t="array" aca="1" ref="BP19" ca="1">IF(OR($B19=par_list_vypnut,$O19&lt;BP$9),"",PROPER(TRIM(INDIRECT("'"&amp;data!$B56&amp;"'!"&amp;$AN$8&amp;BP$10))))</f>
        <v/>
      </c>
      <c r="BQ19" s="182" t="str" cm="1">
        <f t="array" aca="1" ref="BQ19" ca="1">IF(OR($B19=par_list_vypnut,$O19&lt;BQ$9),"",PROPER(TRIM(INDIRECT("'"&amp;data!$B56&amp;"'!"&amp;$AO$8&amp;BQ$10))))</f>
        <v/>
      </c>
      <c r="BR19" s="182" t="str" cm="1">
        <f t="array" aca="1" ref="BR19" ca="1">IF(OR($B19=par_list_vypnut,$O19&lt;BR$9),"",PROPER(TRIM(INDIRECT("'"&amp;data!$B56&amp;"'!"&amp;$AN$8&amp;BR$10))))</f>
        <v/>
      </c>
      <c r="BS19" s="182" t="str" cm="1">
        <f t="array" aca="1" ref="BS19" ca="1">IF(OR($B19=par_list_vypnut,$O19&lt;BS$9),"",PROPER(TRIM(INDIRECT("'"&amp;data!$B56&amp;"'!"&amp;$AO$8&amp;BS$10))))</f>
        <v/>
      </c>
      <c r="BT19" s="182" t="str" cm="1">
        <f t="array" aca="1" ref="BT19" ca="1">IF(OR($B19=par_list_vypnut,$O19&lt;BT$9),"",PROPER(TRIM(INDIRECT("'"&amp;data!$B56&amp;"'!"&amp;$AN$8&amp;BT$10))))</f>
        <v/>
      </c>
      <c r="BU19" s="182" t="str" cm="1">
        <f t="array" aca="1" ref="BU19" ca="1">IF(OR($B19=par_list_vypnut,$O19&lt;BU$9),"",PROPER(TRIM(INDIRECT("'"&amp;data!$B56&amp;"'!"&amp;$AO$8&amp;BU$10))))</f>
        <v/>
      </c>
      <c r="BV19" s="182" t="str" cm="1">
        <f t="array" aca="1" ref="BV19" ca="1">IF(OR($B19=par_list_vypnut,$O19&lt;BV$9),"",PROPER(TRIM(INDIRECT("'"&amp;data!$B56&amp;"'!"&amp;$AN$8&amp;BV$10))))</f>
        <v/>
      </c>
      <c r="BW19" s="182" t="str" cm="1">
        <f t="array" aca="1" ref="BW19" ca="1">IF(OR($B19=par_list_vypnut,$O19&lt;BW$9),"",PROPER(TRIM(INDIRECT("'"&amp;data!$B56&amp;"'!"&amp;$AO$8&amp;BW$10))))</f>
        <v/>
      </c>
      <c r="BX19" s="182" t="str" cm="1">
        <f t="array" aca="1" ref="BX19" ca="1">IF(OR($B19=par_list_vypnut,$O19&lt;BX$9),"",PROPER(TRIM(INDIRECT("'"&amp;data!$B56&amp;"'!"&amp;$AN$8&amp;BX$10))))</f>
        <v/>
      </c>
      <c r="BY19" s="182" t="str" cm="1">
        <f t="array" aca="1" ref="BY19" ca="1">IF(OR($B19=par_list_vypnut,$O19&lt;BY$9),"",PROPER(TRIM(INDIRECT("'"&amp;data!$B56&amp;"'!"&amp;$AO$8&amp;BY$10))))</f>
        <v/>
      </c>
      <c r="BZ19" s="182" t="str" cm="1">
        <f t="array" aca="1" ref="BZ19" ca="1">IF(OR($B19=par_list_vypnut,$O19&lt;BZ$9),"",PROPER(TRIM(INDIRECT("'"&amp;data!$B56&amp;"'!"&amp;$AN$8&amp;BZ$10))))</f>
        <v/>
      </c>
      <c r="CA19" s="182" t="str" cm="1">
        <f t="array" aca="1" ref="CA19" ca="1">IF(OR($B19=par_list_vypnut,$O19&lt;CA$9),"",PROPER(TRIM(INDIRECT("'"&amp;data!$B56&amp;"'!"&amp;$AO$8&amp;CA$10))))</f>
        <v/>
      </c>
      <c r="CB19" s="182" t="str" cm="1">
        <f t="array" aca="1" ref="CB19" ca="1">IF(OR($B19=par_list_vypnut,$O19&lt;CB$9),"",PROPER(TRIM(INDIRECT("'"&amp;data!$B56&amp;"'!"&amp;$AN$8&amp;CB$10))))</f>
        <v/>
      </c>
      <c r="CC19" s="182" t="str" cm="1">
        <f t="array" aca="1" ref="CC19" ca="1">IF(OR($B19=par_list_vypnut,$O19&lt;CC$9),"",PROPER(TRIM(INDIRECT("'"&amp;data!$B56&amp;"'!"&amp;$AO$8&amp;CC$10))))</f>
        <v/>
      </c>
      <c r="CD19" s="182" t="str" cm="1">
        <f t="array" aca="1" ref="CD19" ca="1">IF(OR($B19=par_list_vypnut,$O19&lt;CD$9),"",PROPER(TRIM(INDIRECT("'"&amp;data!$B56&amp;"'!"&amp;$AN$8&amp;CD$10))))</f>
        <v/>
      </c>
      <c r="CE19" s="182" t="str" cm="1">
        <f t="array" aca="1" ref="CE19" ca="1">IF(OR($B19=par_list_vypnut,$O19&lt;CE$9),"",PROPER(TRIM(INDIRECT("'"&amp;data!$B56&amp;"'!"&amp;$AO$8&amp;CE$10))))</f>
        <v/>
      </c>
      <c r="CF19" s="182" t="str" cm="1">
        <f t="array" aca="1" ref="CF19" ca="1">IF(OR($B19=par_list_vypnut,$O19&lt;CF$9),"",PROPER(TRIM(INDIRECT("'"&amp;data!$B56&amp;"'!"&amp;$AN$8&amp;CF$10))))</f>
        <v/>
      </c>
      <c r="CG19" s="182" t="str" cm="1">
        <f t="array" aca="1" ref="CG19" ca="1">IF(OR($B19=par_list_vypnut,$O19&lt;CG$9),"",PROPER(TRIM(INDIRECT("'"&amp;data!$B56&amp;"'!"&amp;$AO$8&amp;CG$10))))</f>
        <v/>
      </c>
      <c r="CH19" s="182" t="str" cm="1">
        <f t="array" aca="1" ref="CH19" ca="1">IF(OR($B19=par_list_vypnut,$O19&lt;CH$9),"",PROPER(TRIM(INDIRECT("'"&amp;data!$B56&amp;"'!"&amp;$AN$8&amp;CH$10))))</f>
        <v/>
      </c>
      <c r="CI19" s="182" t="str" cm="1">
        <f t="array" aca="1" ref="CI19" ca="1">IF(OR($B19=par_list_vypnut,$O19&lt;CI$9),"",PROPER(TRIM(INDIRECT("'"&amp;data!$B56&amp;"'!"&amp;$AO$8&amp;CI$10))))</f>
        <v/>
      </c>
      <c r="CJ19" s="182" t="str" cm="1">
        <f t="array" aca="1" ref="CJ19" ca="1">IF(OR($B19=par_list_vypnut,$O19&lt;CJ$9),"",PROPER(TRIM(INDIRECT("'"&amp;data!$B56&amp;"'!"&amp;$AN$8&amp;CJ$10))))</f>
        <v/>
      </c>
      <c r="CK19" s="188" t="str" cm="1">
        <f t="array" aca="1" ref="CK19" ca="1">IF(OR($B19=par_list_vypnut,$O19&lt;CK$9),"",PROPER(TRIM(INDIRECT("'"&amp;data!$B56&amp;"'!"&amp;$AO$8&amp;CK$10))))</f>
        <v/>
      </c>
      <c r="CL19" s="194" t="str" cm="1">
        <f t="array" aca="1" ref="CL19" ca="1">IF($B19=par_list_vypnut,"",IF($O19&gt;=CL$9,VALUE(TRIM(INDIRECT("'"&amp;data!$B56&amp;"'!"&amp;$AP$8&amp;CL$10))),""))</f>
        <v/>
      </c>
      <c r="CM19" s="182" t="str" cm="1">
        <f t="array" aca="1" ref="CM19" ca="1">IF($B19=par_list_vypnut,"",IF($O19&gt;=CM$9,VALUE(TRIM(INDIRECT("'"&amp;data!$B56&amp;"'!"&amp;$AP$8&amp;CM$10))),""))</f>
        <v/>
      </c>
      <c r="CN19" s="182" t="str" cm="1">
        <f t="array" aca="1" ref="CN19" ca="1">IF($B19=par_list_vypnut,"",IF($O19&gt;=CN$9,VALUE(TRIM(INDIRECT("'"&amp;data!$B56&amp;"'!"&amp;$AP$8&amp;CN$10))),""))</f>
        <v/>
      </c>
      <c r="CO19" s="182" t="str" cm="1">
        <f t="array" aca="1" ref="CO19" ca="1">IF($B19=par_list_vypnut,"",IF($O19&gt;=CO$9,VALUE(TRIM(INDIRECT("'"&amp;data!$B56&amp;"'!"&amp;$AP$8&amp;CO$10))),""))</f>
        <v/>
      </c>
      <c r="CP19" s="182" t="str" cm="1">
        <f t="array" aca="1" ref="CP19" ca="1">IF($B19=par_list_vypnut,"",IF($O19&gt;=CP$9,VALUE(TRIM(INDIRECT("'"&amp;data!$B56&amp;"'!"&amp;$AP$8&amp;CP$10))),""))</f>
        <v/>
      </c>
      <c r="CQ19" s="182" t="str" cm="1">
        <f t="array" aca="1" ref="CQ19" ca="1">IF($B19=par_list_vypnut,"",IF($O19&gt;=CQ$9,VALUE(TRIM(INDIRECT("'"&amp;data!$B56&amp;"'!"&amp;$AP$8&amp;CQ$10))),""))</f>
        <v/>
      </c>
      <c r="CR19" s="182" t="str" cm="1">
        <f t="array" aca="1" ref="CR19" ca="1">IF($B19=par_list_vypnut,"",IF($O19&gt;=CR$9,VALUE(TRIM(INDIRECT("'"&amp;data!$B56&amp;"'!"&amp;$AP$8&amp;CR$10))),""))</f>
        <v/>
      </c>
      <c r="CS19" s="182" t="str" cm="1">
        <f t="array" aca="1" ref="CS19" ca="1">IF($B19=par_list_vypnut,"",IF($O19&gt;=CS$9,VALUE(TRIM(INDIRECT("'"&amp;data!$B56&amp;"'!"&amp;$AP$8&amp;CS$10))),""))</f>
        <v/>
      </c>
      <c r="CT19" s="182" t="str" cm="1">
        <f t="array" aca="1" ref="CT19" ca="1">IF($B19=par_list_vypnut,"",IF($O19&gt;=CT$9,VALUE(TRIM(INDIRECT("'"&amp;data!$B56&amp;"'!"&amp;$AP$8&amp;CT$10))),""))</f>
        <v/>
      </c>
      <c r="CU19" s="182" t="str" cm="1">
        <f t="array" aca="1" ref="CU19" ca="1">IF($B19=par_list_vypnut,"",IF($O19&gt;=CU$9,VALUE(TRIM(INDIRECT("'"&amp;data!$B56&amp;"'!"&amp;$AP$8&amp;CU$10))),""))</f>
        <v/>
      </c>
      <c r="CV19" s="182" t="str" cm="1">
        <f t="array" aca="1" ref="CV19" ca="1">IF($B19=par_list_vypnut,"",IF($O19&gt;=CV$9,VALUE(TRIM(INDIRECT("'"&amp;data!$B56&amp;"'!"&amp;$AP$8&amp;CV$10))),""))</f>
        <v/>
      </c>
      <c r="CW19" s="182" t="str" cm="1">
        <f t="array" aca="1" ref="CW19" ca="1">IF($B19=par_list_vypnut,"",IF($O19&gt;=CW$9,VALUE(TRIM(INDIRECT("'"&amp;data!$B56&amp;"'!"&amp;$AP$8&amp;CW$10))),""))</f>
        <v/>
      </c>
      <c r="CX19" s="182" t="str" cm="1">
        <f t="array" aca="1" ref="CX19" ca="1">IF($B19=par_list_vypnut,"",IF($O19&gt;=CX$9,VALUE(TRIM(INDIRECT("'"&amp;data!$B56&amp;"'!"&amp;$AP$8&amp;CX$10))),""))</f>
        <v/>
      </c>
      <c r="CY19" s="182" t="str" cm="1">
        <f t="array" aca="1" ref="CY19" ca="1">IF($B19=par_list_vypnut,"",IF($O19&gt;=CY$9,VALUE(TRIM(INDIRECT("'"&amp;data!$B56&amp;"'!"&amp;$AP$8&amp;CY$10))),""))</f>
        <v/>
      </c>
      <c r="CZ19" s="182" t="str" cm="1">
        <f t="array" aca="1" ref="CZ19" ca="1">IF($B19=par_list_vypnut,"",IF($O19&gt;=CZ$9,VALUE(TRIM(INDIRECT("'"&amp;data!$B56&amp;"'!"&amp;$AP$8&amp;CZ$10))),""))</f>
        <v/>
      </c>
      <c r="DA19" s="182" t="str" cm="1">
        <f t="array" aca="1" ref="DA19" ca="1">IF($B19=par_list_vypnut,"",IF($O19&gt;=DA$9,VALUE(TRIM(INDIRECT("'"&amp;data!$B56&amp;"'!"&amp;$AP$8&amp;DA$10))),""))</f>
        <v/>
      </c>
      <c r="DB19" s="182" t="str" cm="1">
        <f t="array" aca="1" ref="DB19" ca="1">IF($B19=par_list_vypnut,"",IF($O19&gt;=DB$9,VALUE(TRIM(INDIRECT("'"&amp;data!$B56&amp;"'!"&amp;$AP$8&amp;DB$10))),""))</f>
        <v/>
      </c>
      <c r="DC19" s="182" t="str" cm="1">
        <f t="array" aca="1" ref="DC19" ca="1">IF($B19=par_list_vypnut,"",IF($O19&gt;=DC$9,VALUE(TRIM(INDIRECT("'"&amp;data!$B56&amp;"'!"&amp;$AP$8&amp;DC$10))),""))</f>
        <v/>
      </c>
      <c r="DD19" s="182" t="str" cm="1">
        <f t="array" aca="1" ref="DD19" ca="1">IF($B19=par_list_vypnut,"",IF($O19&gt;=DD$9,VALUE(TRIM(INDIRECT("'"&amp;data!$B56&amp;"'!"&amp;$AP$8&amp;DD$10))),""))</f>
        <v/>
      </c>
      <c r="DE19" s="182" t="str" cm="1">
        <f t="array" aca="1" ref="DE19" ca="1">IF($B19=par_list_vypnut,"",IF($O19&gt;=DE$9,VALUE(TRIM(INDIRECT("'"&amp;data!$B56&amp;"'!"&amp;$AP$8&amp;DE$10))),""))</f>
        <v/>
      </c>
      <c r="DF19" s="182" t="str" cm="1">
        <f t="array" aca="1" ref="DF19" ca="1">IF($B19=par_list_vypnut,"",IF($O19&gt;=DF$9,VALUE(TRIM(INDIRECT("'"&amp;data!$B56&amp;"'!"&amp;$AP$8&amp;DF$10))),""))</f>
        <v/>
      </c>
      <c r="DG19" s="182" t="str" cm="1">
        <f t="array" aca="1" ref="DG19" ca="1">IF($B19=par_list_vypnut,"",IF($O19&gt;=DG$9,VALUE(TRIM(INDIRECT("'"&amp;data!$B56&amp;"'!"&amp;$AP$8&amp;DG$10))),""))</f>
        <v/>
      </c>
      <c r="DH19" s="182" t="str" cm="1">
        <f t="array" aca="1" ref="DH19" ca="1">IF($B19=par_list_vypnut,"",IF($O19&gt;=DH$9,VALUE(TRIM(INDIRECT("'"&amp;data!$B56&amp;"'!"&amp;$AP$8&amp;DH$10))),""))</f>
        <v/>
      </c>
      <c r="DI19" s="182" t="str" cm="1">
        <f t="array" aca="1" ref="DI19" ca="1">IF($B19=par_list_vypnut,"",IF($O19&gt;=DI$9,VALUE(TRIM(INDIRECT("'"&amp;data!$B56&amp;"'!"&amp;$AP$8&amp;DI$10))),""))</f>
        <v/>
      </c>
      <c r="DJ19" s="188" t="str" cm="1">
        <f t="array" aca="1" ref="DJ19" ca="1">IF($B19=par_list_vypnut,"",IF($O19&gt;=DJ$9,VALUE(TRIM(INDIRECT("'"&amp;data!$B56&amp;"'!"&amp;$AP$8&amp;DJ$10))),""))</f>
        <v/>
      </c>
      <c r="DK19" s="187" t="str" cm="1">
        <f t="array" aca="1" ref="DK19" ca="1">IF($B19=par_list_vypnut,"",IF($O19&gt;=DK$9,INDIRECT("'"&amp;data!$B56&amp;"'!"&amp;$AQ$8&amp;DK$10,TRUE),""))</f>
        <v/>
      </c>
      <c r="DL19" s="182" t="str" cm="1">
        <f t="array" aca="1" ref="DL19" ca="1">IF($B19=par_list_vypnut,"",IF($O19&gt;=DL$9,INDIRECT("'"&amp;data!$B56&amp;"'!"&amp;$AQ$8&amp;DL$10,TRUE),""))</f>
        <v/>
      </c>
      <c r="DM19" s="182" t="str" cm="1">
        <f t="array" aca="1" ref="DM19" ca="1">IF($B19=par_list_vypnut,"",IF($O19&gt;=DM$9,INDIRECT("'"&amp;data!$B56&amp;"'!"&amp;$AQ$8&amp;DM$10,TRUE),""))</f>
        <v/>
      </c>
      <c r="DN19" s="182" t="str" cm="1">
        <f t="array" aca="1" ref="DN19" ca="1">IF($B19=par_list_vypnut,"",IF($O19&gt;=DN$9,INDIRECT("'"&amp;data!$B56&amp;"'!"&amp;$AQ$8&amp;DN$10,TRUE),""))</f>
        <v/>
      </c>
      <c r="DO19" s="182" t="str" cm="1">
        <f t="array" aca="1" ref="DO19" ca="1">IF($B19=par_list_vypnut,"",IF($O19&gt;=DO$9,INDIRECT("'"&amp;data!$B56&amp;"'!"&amp;$AQ$8&amp;DO$10,TRUE),""))</f>
        <v/>
      </c>
      <c r="DP19" s="182" t="str" cm="1">
        <f t="array" aca="1" ref="DP19" ca="1">IF($B19=par_list_vypnut,"",IF($O19&gt;=DP$9,INDIRECT("'"&amp;data!$B56&amp;"'!"&amp;$AQ$8&amp;DP$10,TRUE),""))</f>
        <v/>
      </c>
      <c r="DQ19" s="182" t="str" cm="1">
        <f t="array" aca="1" ref="DQ19" ca="1">IF($B19=par_list_vypnut,"",IF($O19&gt;=DQ$9,INDIRECT("'"&amp;data!$B56&amp;"'!"&amp;$AQ$8&amp;DQ$10,TRUE),""))</f>
        <v/>
      </c>
      <c r="DR19" s="182" t="str" cm="1">
        <f t="array" aca="1" ref="DR19" ca="1">IF($B19=par_list_vypnut,"",IF($O19&gt;=DR$9,INDIRECT("'"&amp;data!$B56&amp;"'!"&amp;$AQ$8&amp;DR$10,TRUE),""))</f>
        <v/>
      </c>
      <c r="DS19" s="182" t="str" cm="1">
        <f t="array" aca="1" ref="DS19" ca="1">IF($B19=par_list_vypnut,"",IF($O19&gt;=DS$9,INDIRECT("'"&amp;data!$B56&amp;"'!"&amp;$AQ$8&amp;DS$10,TRUE),""))</f>
        <v/>
      </c>
      <c r="DT19" s="182" t="str" cm="1">
        <f t="array" aca="1" ref="DT19" ca="1">IF($B19=par_list_vypnut,"",IF($O19&gt;=DT$9,INDIRECT("'"&amp;data!$B56&amp;"'!"&amp;$AQ$8&amp;DT$10,TRUE),""))</f>
        <v/>
      </c>
      <c r="DU19" s="182" t="str" cm="1">
        <f t="array" aca="1" ref="DU19" ca="1">IF($B19=par_list_vypnut,"",IF($O19&gt;=DU$9,INDIRECT("'"&amp;data!$B56&amp;"'!"&amp;$AQ$8&amp;DU$10,TRUE),""))</f>
        <v/>
      </c>
      <c r="DV19" s="182" t="str" cm="1">
        <f t="array" aca="1" ref="DV19" ca="1">IF($B19=par_list_vypnut,"",IF($O19&gt;=DV$9,INDIRECT("'"&amp;data!$B56&amp;"'!"&amp;$AQ$8&amp;DV$10,TRUE),""))</f>
        <v/>
      </c>
      <c r="DW19" s="182" t="str" cm="1">
        <f t="array" aca="1" ref="DW19" ca="1">IF($B19=par_list_vypnut,"",IF($O19&gt;=DW$9,INDIRECT("'"&amp;data!$B56&amp;"'!"&amp;$AQ$8&amp;DW$10,TRUE),""))</f>
        <v/>
      </c>
      <c r="DX19" s="182" t="str" cm="1">
        <f t="array" aca="1" ref="DX19" ca="1">IF($B19=par_list_vypnut,"",IF($O19&gt;=DX$9,INDIRECT("'"&amp;data!$B56&amp;"'!"&amp;$AQ$8&amp;DX$10,TRUE),""))</f>
        <v/>
      </c>
      <c r="DY19" s="182" t="str" cm="1">
        <f t="array" aca="1" ref="DY19" ca="1">IF($B19=par_list_vypnut,"",IF($O19&gt;=DY$9,INDIRECT("'"&amp;data!$B56&amp;"'!"&amp;$AQ$8&amp;DY$10,TRUE),""))</f>
        <v/>
      </c>
      <c r="DZ19" s="182" t="str" cm="1">
        <f t="array" aca="1" ref="DZ19" ca="1">IF($B19=par_list_vypnut,"",IF($O19&gt;=DZ$9,INDIRECT("'"&amp;data!$B56&amp;"'!"&amp;$AQ$8&amp;DZ$10,TRUE),""))</f>
        <v/>
      </c>
      <c r="EA19" s="182" t="str" cm="1">
        <f t="array" aca="1" ref="EA19" ca="1">IF($B19=par_list_vypnut,"",IF($O19&gt;=EA$9,INDIRECT("'"&amp;data!$B56&amp;"'!"&amp;$AQ$8&amp;EA$10,TRUE),""))</f>
        <v/>
      </c>
      <c r="EB19" s="182" t="str" cm="1">
        <f t="array" aca="1" ref="EB19" ca="1">IF($B19=par_list_vypnut,"",IF($O19&gt;=EB$9,INDIRECT("'"&amp;data!$B56&amp;"'!"&amp;$AQ$8&amp;EB$10,TRUE),""))</f>
        <v/>
      </c>
      <c r="EC19" s="182" t="str" cm="1">
        <f t="array" aca="1" ref="EC19" ca="1">IF($B19=par_list_vypnut,"",IF($O19&gt;=EC$9,INDIRECT("'"&amp;data!$B56&amp;"'!"&amp;$AQ$8&amp;EC$10,TRUE),""))</f>
        <v/>
      </c>
      <c r="ED19" s="182" t="str" cm="1">
        <f t="array" aca="1" ref="ED19" ca="1">IF($B19=par_list_vypnut,"",IF($O19&gt;=ED$9,INDIRECT("'"&amp;data!$B56&amp;"'!"&amp;$AQ$8&amp;ED$10,TRUE),""))</f>
        <v/>
      </c>
      <c r="EE19" s="182" t="str" cm="1">
        <f t="array" aca="1" ref="EE19" ca="1">IF($B19=par_list_vypnut,"",IF($O19&gt;=EE$9,INDIRECT("'"&amp;data!$B56&amp;"'!"&amp;$AQ$8&amp;EE$10,TRUE),""))</f>
        <v/>
      </c>
      <c r="EF19" s="182" t="str" cm="1">
        <f t="array" aca="1" ref="EF19" ca="1">IF($B19=par_list_vypnut,"",IF($O19&gt;=EF$9,INDIRECT("'"&amp;data!$B56&amp;"'!"&amp;$AQ$8&amp;EF$10,TRUE),""))</f>
        <v/>
      </c>
      <c r="EG19" s="182" t="str" cm="1">
        <f t="array" aca="1" ref="EG19" ca="1">IF($B19=par_list_vypnut,"",IF($O19&gt;=EG$9,INDIRECT("'"&amp;data!$B56&amp;"'!"&amp;$AQ$8&amp;EG$10,TRUE),""))</f>
        <v/>
      </c>
      <c r="EH19" s="182" t="str" cm="1">
        <f t="array" aca="1" ref="EH19" ca="1">IF($B19=par_list_vypnut,"",IF($O19&gt;=EH$9,INDIRECT("'"&amp;data!$B56&amp;"'!"&amp;$AQ$8&amp;EH$10,TRUE),""))</f>
        <v/>
      </c>
      <c r="EI19" s="188" t="str" cm="1">
        <f t="array" aca="1" ref="EI19" ca="1">IF($B19=par_list_vypnut,"",IF($O19&gt;=EI$9,INDIRECT("'"&amp;data!$B56&amp;"'!"&amp;$AQ$8&amp;EI$10,TRUE),""))</f>
        <v/>
      </c>
      <c r="EJ19" s="194" t="str">
        <f t="shared" ca="1" si="48"/>
        <v/>
      </c>
      <c r="EK19" s="182" t="str">
        <f t="shared" ca="1" si="23"/>
        <v/>
      </c>
      <c r="EL19" s="182" t="str">
        <f t="shared" ca="1" si="24"/>
        <v/>
      </c>
      <c r="EM19" s="182" t="str">
        <f t="shared" ca="1" si="25"/>
        <v/>
      </c>
      <c r="EN19" s="182" t="str">
        <f t="shared" ca="1" si="26"/>
        <v/>
      </c>
      <c r="EO19" s="182" t="str">
        <f t="shared" ca="1" si="27"/>
        <v/>
      </c>
      <c r="EP19" s="182" t="str">
        <f t="shared" ca="1" si="28"/>
        <v/>
      </c>
      <c r="EQ19" s="182" t="str">
        <f t="shared" ca="1" si="29"/>
        <v/>
      </c>
      <c r="ER19" s="182" t="str">
        <f t="shared" ca="1" si="30"/>
        <v/>
      </c>
      <c r="ES19" s="182" t="str">
        <f t="shared" ca="1" si="31"/>
        <v/>
      </c>
      <c r="ET19" s="182" t="str">
        <f t="shared" ca="1" si="32"/>
        <v/>
      </c>
      <c r="EU19" s="182" t="str">
        <f t="shared" ca="1" si="33"/>
        <v/>
      </c>
      <c r="EV19" s="182" t="str">
        <f t="shared" ca="1" si="34"/>
        <v/>
      </c>
      <c r="EW19" s="182" t="str">
        <f t="shared" ca="1" si="35"/>
        <v/>
      </c>
      <c r="EX19" s="182" t="str">
        <f t="shared" ca="1" si="36"/>
        <v/>
      </c>
      <c r="EY19" s="182" t="str">
        <f t="shared" ca="1" si="37"/>
        <v/>
      </c>
      <c r="EZ19" s="182" t="str">
        <f t="shared" ca="1" si="38"/>
        <v/>
      </c>
      <c r="FA19" s="182" t="str">
        <f t="shared" ca="1" si="39"/>
        <v/>
      </c>
      <c r="FB19" s="182" t="str">
        <f t="shared" ca="1" si="40"/>
        <v/>
      </c>
      <c r="FC19" s="182" t="str">
        <f t="shared" ca="1" si="41"/>
        <v/>
      </c>
      <c r="FD19" s="182" t="str">
        <f t="shared" ca="1" si="42"/>
        <v/>
      </c>
      <c r="FE19" s="182" t="str">
        <f t="shared" ca="1" si="43"/>
        <v/>
      </c>
      <c r="FF19" s="182" t="str">
        <f t="shared" ca="1" si="44"/>
        <v/>
      </c>
      <c r="FG19" s="182" t="str">
        <f t="shared" ca="1" si="45"/>
        <v/>
      </c>
      <c r="FH19" s="192" t="str">
        <f t="shared" ca="1" si="46"/>
        <v/>
      </c>
      <c r="FI19" s="195" t="str">
        <f t="shared" ca="1" si="47"/>
        <v>8. od 0</v>
      </c>
      <c r="FJ19" s="196"/>
    </row>
    <row r="20" spans="1:166" ht="15" thickBot="1" x14ac:dyDescent="0.35">
      <c r="A20" s="5" t="str">
        <f t="shared" ca="1" si="4"/>
        <v>par_list_chyba</v>
      </c>
      <c r="B20" s="5" t="str" cm="1">
        <f t="array" aca="1" ref="B20" ca="1">INDIRECT("'"&amp;data!B57&amp;"'!"&amp;ADDRESS(ROW('Přihláška č. 1'!$I$4),COLUMN('Přihláška č. 1'!$I$4),4))</f>
        <v>par_list_chyba</v>
      </c>
      <c r="C20" s="206" t="str">
        <f>HYPERLINK("#'"&amp;data!B57&amp;"'!D4","..."&amp;D20&amp;"!")</f>
        <v>...9!</v>
      </c>
      <c r="D20" s="5">
        <v>9</v>
      </c>
      <c r="E20" s="177" t="str">
        <f ca="1">IF(B20=par_list_vypnut,"",($S$7-1+data!D57)&amp;". od "&amp;I20)</f>
        <v>9. od 0</v>
      </c>
      <c r="F20" s="178"/>
      <c r="G20" s="179"/>
      <c r="H20" s="180"/>
      <c r="I20" s="181">
        <f t="shared" ca="1" si="5"/>
        <v>0</v>
      </c>
      <c r="J20" s="182" t="str">
        <f t="shared" ca="1" si="6"/>
        <v>chyba zkratky</v>
      </c>
      <c r="K20" s="183"/>
      <c r="L20" s="184" t="str" cm="1">
        <f t="array" aca="1" ref="L20" ca="1">IF(B20=par_list_vypnut,"",INDIRECT("'"&amp;data!B57&amp;"'!"&amp;ADDRESS(ROW('Přihláška č. 1'!$D$12),COLUMN('Přihláška č. 1'!$D$12),4)))</f>
        <v>Viz zpráva vpravo --&gt;</v>
      </c>
      <c r="M20" s="185" t="str">
        <f t="shared" ca="1" si="7"/>
        <v/>
      </c>
      <c r="N20" s="186" t="str">
        <f t="shared" ca="1" si="8"/>
        <v/>
      </c>
      <c r="O20" s="187" cm="1">
        <f t="array" aca="1" ref="O20" ca="1">IF(B20=par_list_vypnut,"",INDIRECT("'"&amp;data!B57&amp;"'!"&amp;ADDRESS(ROW('Přihláška č. 1'!$D$6),COLUMN('Přihláška č. 1'!$D$6),4)))</f>
        <v>0</v>
      </c>
      <c r="P20" s="182">
        <f ca="1">IF(B20=par_list_vypnut,"",COUNTIF(INDIRECT("'"&amp;data!B57&amp;"'!"&amp;ADDRESS(ROW('Přihláška č. 1'!$D$9),COLUMN('Přihláška č. 1'!$D$9),4)),"*")+COUNTIF(INDIRECT("'"&amp;data!B57&amp;"'!"&amp;ADDRESS(ROW('Přihláška č. 1'!$D$10),COLUMN('Přihláška č. 1'!$D$10),4)),"*"))</f>
        <v>0</v>
      </c>
      <c r="Q20" s="182">
        <f t="shared" ca="1" si="9"/>
        <v>0</v>
      </c>
      <c r="R20" s="182">
        <f t="shared" ca="1" si="10"/>
        <v>0</v>
      </c>
      <c r="S20" s="188">
        <f t="shared" ca="1" si="11"/>
        <v>0</v>
      </c>
      <c r="T20" s="187" cm="1">
        <f t="array" aca="1" ref="T20" ca="1">IF(B20=par_list_vypnut,"",INDIRECT("'"&amp;data!B57&amp;"'!"&amp;ADDRESS(ROW('Přihláška č. 1'!$D$4),COLUMN('Přihláška č. 1'!$D$4),4)))</f>
        <v>0</v>
      </c>
      <c r="U20" s="182" t="str" cm="1">
        <f t="array" aca="1" ref="U20" ca="1">IF(B20=par_list_vypnut,"",INDIRECT("'"&amp;data!B57&amp;"'!"&amp;ADDRESS(ROW('Přihláška č. 1'!$I$31),COLUMN('Přihláška č. 1'!$I$31),4)))</f>
        <v/>
      </c>
      <c r="V20" s="182" cm="1">
        <f t="array" aca="1" ref="V20" ca="1">IF(B20=par_list_vypnut,"",INDIRECT("'"&amp;data!B57&amp;"'!"&amp;ADDRESS(ROW('Přihláška č. 1'!$D$5),COLUMN('Přihláška č. 1'!$D$5),4)))</f>
        <v>0</v>
      </c>
      <c r="W20" s="182" t="str" cm="1">
        <f t="array" aca="1" ref="W20" ca="1">IF(B20=par_list_vypnut,"",IF(INDIRECT("'"&amp;data!B57&amp;"'!"&amp;ADDRESS(ROW('Přihláška č. 1'!$D$8),COLUMN('Přihláška č. 1'!$D$8),4),TRUE)="","",INDIRECT("'"&amp;data!B57&amp;"'!"&amp;ADDRESS(ROW('Přihláška č. 1'!$D$8),COLUMN('Přihláška č. 1'!$D$8),4),TRUE)))</f>
        <v/>
      </c>
      <c r="X20" s="189" t="str" cm="1">
        <f t="array" aca="1" ref="X20" ca="1">IF(B20=par_list_vypnut,"",INDIRECT("'"&amp;data!B57&amp;"'!"&amp;ADDRESS(ROW('Přihláška č. 1'!$I$20),COLUMN('Přihláška č. 1'!$I$20),4)))</f>
        <v/>
      </c>
      <c r="Y20" s="190"/>
      <c r="Z20" s="191"/>
      <c r="AA20" s="187" t="str" cm="1">
        <f t="array" aca="1" ref="AA20" ca="1">IF(OR(B20=par_list_vypnut,P20&lt;1),"",PROPER(INDIRECT("'"&amp;data!B57&amp;"'!"&amp;ADDRESS(ROW('Přihláška č. 1'!$D$9),COLUMN('Přihláška č. 1'!$D$9),4))))</f>
        <v/>
      </c>
      <c r="AB20" s="182" t="str" cm="1">
        <f t="array" aca="1" ref="AB20" ca="1">IF(OR(B20=par_list_vypnut,P20&lt;2),"",PROPER(INDIRECT("'"&amp;data!B57&amp;"'!"&amp;ADDRESS(ROW('Přihláška č. 1'!$D$10),COLUMN('Přihláška č. 1'!$D$10),4))))</f>
        <v/>
      </c>
      <c r="AC20" s="182" t="str">
        <f t="shared" ca="1" si="12"/>
        <v/>
      </c>
      <c r="AD20" s="188" t="str">
        <f t="shared" ca="1" si="13"/>
        <v/>
      </c>
      <c r="AE20" s="187" t="str">
        <f t="shared" ca="1" si="14"/>
        <v/>
      </c>
      <c r="AF20" s="182" t="str">
        <f t="shared" ca="1" si="15"/>
        <v/>
      </c>
      <c r="AG20" s="182" t="str">
        <f t="shared" ca="1" si="16"/>
        <v/>
      </c>
      <c r="AH20" s="182" t="str">
        <f t="shared" ca="1" si="17"/>
        <v/>
      </c>
      <c r="AI20" s="182" t="str">
        <f t="shared" ca="1" si="18"/>
        <v/>
      </c>
      <c r="AJ20" s="192" t="str">
        <f t="shared" ca="1" si="19"/>
        <v/>
      </c>
      <c r="AK20" s="182" t="str">
        <f t="shared" ca="1" si="20"/>
        <v/>
      </c>
      <c r="AL20" s="182" t="str">
        <f t="shared" ca="1" si="21"/>
        <v/>
      </c>
      <c r="AM20" s="193" t="str">
        <f t="shared" ca="1" si="22"/>
        <v/>
      </c>
      <c r="AN20" s="187" t="str" cm="1">
        <f t="array" aca="1" ref="AN20" ca="1">IF(OR($B20=par_list_vypnut,$O20&lt;AN$9),"",PROPER(TRIM(INDIRECT("'"&amp;data!$B57&amp;"'!"&amp;$AN$8&amp;AN$10))))</f>
        <v/>
      </c>
      <c r="AO20" s="182" t="str" cm="1">
        <f t="array" aca="1" ref="AO20" ca="1">IF(OR($B20=par_list_vypnut,$O20&lt;AO$9),"",PROPER(TRIM(INDIRECT("'"&amp;data!$B57&amp;"'!"&amp;$AO$8&amp;AO$10))))</f>
        <v/>
      </c>
      <c r="AP20" s="182" t="str" cm="1">
        <f t="array" aca="1" ref="AP20" ca="1">IF(OR($B20=par_list_vypnut,$O20&lt;AP$9),"",PROPER(TRIM(INDIRECT("'"&amp;data!$B57&amp;"'!"&amp;$AN$8&amp;AP$10))))</f>
        <v/>
      </c>
      <c r="AQ20" s="182" t="str" cm="1">
        <f t="array" aca="1" ref="AQ20" ca="1">IF(OR($B20=par_list_vypnut,$O20&lt;AQ$9),"",PROPER(TRIM(INDIRECT("'"&amp;data!$B57&amp;"'!"&amp;$AO$8&amp;AQ$10))))</f>
        <v/>
      </c>
      <c r="AR20" s="182" t="str" cm="1">
        <f t="array" aca="1" ref="AR20" ca="1">IF(OR($B20=par_list_vypnut,$O20&lt;AR$9),"",PROPER(TRIM(INDIRECT("'"&amp;data!$B57&amp;"'!"&amp;$AN$8&amp;AR$10))))</f>
        <v/>
      </c>
      <c r="AS20" s="182" t="str" cm="1">
        <f t="array" aca="1" ref="AS20" ca="1">IF(OR($B20=par_list_vypnut,$O20&lt;AS$9),"",PROPER(TRIM(INDIRECT("'"&amp;data!$B57&amp;"'!"&amp;$AO$8&amp;AS$10))))</f>
        <v/>
      </c>
      <c r="AT20" s="182" t="str" cm="1">
        <f t="array" aca="1" ref="AT20" ca="1">IF(OR($B20=par_list_vypnut,$O20&lt;AT$9),"",PROPER(TRIM(INDIRECT("'"&amp;data!$B57&amp;"'!"&amp;$AN$8&amp;AT$10))))</f>
        <v/>
      </c>
      <c r="AU20" s="182" t="str" cm="1">
        <f t="array" aca="1" ref="AU20" ca="1">IF(OR($B20=par_list_vypnut,$O20&lt;AU$9),"",PROPER(TRIM(INDIRECT("'"&amp;data!$B57&amp;"'!"&amp;$AO$8&amp;AU$10))))</f>
        <v/>
      </c>
      <c r="AV20" s="182" t="str" cm="1">
        <f t="array" aca="1" ref="AV20" ca="1">IF(OR($B20=par_list_vypnut,$O20&lt;AV$9),"",PROPER(TRIM(INDIRECT("'"&amp;data!$B57&amp;"'!"&amp;$AN$8&amp;AV$10))))</f>
        <v/>
      </c>
      <c r="AW20" s="182" t="str" cm="1">
        <f t="array" aca="1" ref="AW20" ca="1">IF(OR($B20=par_list_vypnut,$O20&lt;AW$9),"",PROPER(TRIM(INDIRECT("'"&amp;data!$B57&amp;"'!"&amp;$AO$8&amp;AW$10))))</f>
        <v/>
      </c>
      <c r="AX20" s="182" t="str" cm="1">
        <f t="array" aca="1" ref="AX20" ca="1">IF(OR($B20=par_list_vypnut,$O20&lt;AX$9),"",PROPER(TRIM(INDIRECT("'"&amp;data!$B57&amp;"'!"&amp;$AN$8&amp;AX$10))))</f>
        <v/>
      </c>
      <c r="AY20" s="182" t="str" cm="1">
        <f t="array" aca="1" ref="AY20" ca="1">IF(OR($B20=par_list_vypnut,$O20&lt;AY$9),"",PROPER(TRIM(INDIRECT("'"&amp;data!$B57&amp;"'!"&amp;$AO$8&amp;AY$10))))</f>
        <v/>
      </c>
      <c r="AZ20" s="182" t="str" cm="1">
        <f t="array" aca="1" ref="AZ20" ca="1">IF(OR($B20=par_list_vypnut,$O20&lt;AZ$9),"",PROPER(TRIM(INDIRECT("'"&amp;data!$B57&amp;"'!"&amp;$AN$8&amp;AZ$10))))</f>
        <v/>
      </c>
      <c r="BA20" s="182" t="str" cm="1">
        <f t="array" aca="1" ref="BA20" ca="1">IF(OR($B20=par_list_vypnut,$O20&lt;BA$9),"",PROPER(TRIM(INDIRECT("'"&amp;data!$B57&amp;"'!"&amp;$AO$8&amp;BA$10))))</f>
        <v/>
      </c>
      <c r="BB20" s="182" t="str" cm="1">
        <f t="array" aca="1" ref="BB20" ca="1">IF(OR($B20=par_list_vypnut,$O20&lt;BB$9),"",PROPER(TRIM(INDIRECT("'"&amp;data!$B57&amp;"'!"&amp;$AN$8&amp;BB$10))))</f>
        <v/>
      </c>
      <c r="BC20" s="182" t="str" cm="1">
        <f t="array" aca="1" ref="BC20" ca="1">IF(OR($B20=par_list_vypnut,$O20&lt;BC$9),"",PROPER(TRIM(INDIRECT("'"&amp;data!$B57&amp;"'!"&amp;$AO$8&amp;BC$10))))</f>
        <v/>
      </c>
      <c r="BD20" s="182" t="str" cm="1">
        <f t="array" aca="1" ref="BD20" ca="1">IF(OR($B20=par_list_vypnut,$O20&lt;BD$9),"",PROPER(TRIM(INDIRECT("'"&amp;data!$B57&amp;"'!"&amp;$AN$8&amp;BD$10))))</f>
        <v/>
      </c>
      <c r="BE20" s="182" t="str" cm="1">
        <f t="array" aca="1" ref="BE20" ca="1">IF(OR($B20=par_list_vypnut,$O20&lt;BE$9),"",PROPER(TRIM(INDIRECT("'"&amp;data!$B57&amp;"'!"&amp;$AO$8&amp;BE$10))))</f>
        <v/>
      </c>
      <c r="BF20" s="182" t="str" cm="1">
        <f t="array" aca="1" ref="BF20" ca="1">IF(OR($B20=par_list_vypnut,$O20&lt;BF$9),"",PROPER(TRIM(INDIRECT("'"&amp;data!$B57&amp;"'!"&amp;$AN$8&amp;BF$10))))</f>
        <v/>
      </c>
      <c r="BG20" s="182" t="str" cm="1">
        <f t="array" aca="1" ref="BG20" ca="1">IF(OR($B20=par_list_vypnut,$O20&lt;BG$9),"",PROPER(TRIM(INDIRECT("'"&amp;data!$B57&amp;"'!"&amp;$AO$8&amp;BG$10))))</f>
        <v/>
      </c>
      <c r="BH20" s="182" t="str" cm="1">
        <f t="array" aca="1" ref="BH20" ca="1">IF(OR($B20=par_list_vypnut,$O20&lt;BH$9),"",PROPER(TRIM(INDIRECT("'"&amp;data!$B57&amp;"'!"&amp;$AN$8&amp;BH$10))))</f>
        <v/>
      </c>
      <c r="BI20" s="182" t="str" cm="1">
        <f t="array" aca="1" ref="BI20" ca="1">IF(OR($B20=par_list_vypnut,$O20&lt;BI$9),"",PROPER(TRIM(INDIRECT("'"&amp;data!$B57&amp;"'!"&amp;$AO$8&amp;BI$10))))</f>
        <v/>
      </c>
      <c r="BJ20" s="182" t="str" cm="1">
        <f t="array" aca="1" ref="BJ20" ca="1">IF(OR($B20=par_list_vypnut,$O20&lt;BJ$9),"",PROPER(TRIM(INDIRECT("'"&amp;data!$B57&amp;"'!"&amp;$AN$8&amp;BJ$10))))</f>
        <v/>
      </c>
      <c r="BK20" s="182" t="str" cm="1">
        <f t="array" aca="1" ref="BK20" ca="1">IF(OR($B20=par_list_vypnut,$O20&lt;BK$9),"",PROPER(TRIM(INDIRECT("'"&amp;data!$B57&amp;"'!"&amp;$AO$8&amp;BK$10))))</f>
        <v/>
      </c>
      <c r="BL20" s="182" t="str" cm="1">
        <f t="array" aca="1" ref="BL20" ca="1">IF(OR($B20=par_list_vypnut,$O20&lt;BL$9),"",PROPER(TRIM(INDIRECT("'"&amp;data!$B57&amp;"'!"&amp;$AN$8&amp;BL$10))))</f>
        <v/>
      </c>
      <c r="BM20" s="182" t="str" cm="1">
        <f t="array" aca="1" ref="BM20" ca="1">IF(OR($B20=par_list_vypnut,$O20&lt;BM$9),"",PROPER(TRIM(INDIRECT("'"&amp;data!$B57&amp;"'!"&amp;$AO$8&amp;BM$10))))</f>
        <v/>
      </c>
      <c r="BN20" s="182" t="str" cm="1">
        <f t="array" aca="1" ref="BN20" ca="1">IF(OR($B20=par_list_vypnut,$O20&lt;BN$9),"",PROPER(TRIM(INDIRECT("'"&amp;data!$B57&amp;"'!"&amp;$AN$8&amp;BN$10))))</f>
        <v/>
      </c>
      <c r="BO20" s="182" t="str" cm="1">
        <f t="array" aca="1" ref="BO20" ca="1">IF(OR($B20=par_list_vypnut,$O20&lt;BO$9),"",PROPER(TRIM(INDIRECT("'"&amp;data!$B57&amp;"'!"&amp;$AO$8&amp;BO$10))))</f>
        <v/>
      </c>
      <c r="BP20" s="182" t="str" cm="1">
        <f t="array" aca="1" ref="BP20" ca="1">IF(OR($B20=par_list_vypnut,$O20&lt;BP$9),"",PROPER(TRIM(INDIRECT("'"&amp;data!$B57&amp;"'!"&amp;$AN$8&amp;BP$10))))</f>
        <v/>
      </c>
      <c r="BQ20" s="182" t="str" cm="1">
        <f t="array" aca="1" ref="BQ20" ca="1">IF(OR($B20=par_list_vypnut,$O20&lt;BQ$9),"",PROPER(TRIM(INDIRECT("'"&amp;data!$B57&amp;"'!"&amp;$AO$8&amp;BQ$10))))</f>
        <v/>
      </c>
      <c r="BR20" s="182" t="str" cm="1">
        <f t="array" aca="1" ref="BR20" ca="1">IF(OR($B20=par_list_vypnut,$O20&lt;BR$9),"",PROPER(TRIM(INDIRECT("'"&amp;data!$B57&amp;"'!"&amp;$AN$8&amp;BR$10))))</f>
        <v/>
      </c>
      <c r="BS20" s="182" t="str" cm="1">
        <f t="array" aca="1" ref="BS20" ca="1">IF(OR($B20=par_list_vypnut,$O20&lt;BS$9),"",PROPER(TRIM(INDIRECT("'"&amp;data!$B57&amp;"'!"&amp;$AO$8&amp;BS$10))))</f>
        <v/>
      </c>
      <c r="BT20" s="182" t="str" cm="1">
        <f t="array" aca="1" ref="BT20" ca="1">IF(OR($B20=par_list_vypnut,$O20&lt;BT$9),"",PROPER(TRIM(INDIRECT("'"&amp;data!$B57&amp;"'!"&amp;$AN$8&amp;BT$10))))</f>
        <v/>
      </c>
      <c r="BU20" s="182" t="str" cm="1">
        <f t="array" aca="1" ref="BU20" ca="1">IF(OR($B20=par_list_vypnut,$O20&lt;BU$9),"",PROPER(TRIM(INDIRECT("'"&amp;data!$B57&amp;"'!"&amp;$AO$8&amp;BU$10))))</f>
        <v/>
      </c>
      <c r="BV20" s="182" t="str" cm="1">
        <f t="array" aca="1" ref="BV20" ca="1">IF(OR($B20=par_list_vypnut,$O20&lt;BV$9),"",PROPER(TRIM(INDIRECT("'"&amp;data!$B57&amp;"'!"&amp;$AN$8&amp;BV$10))))</f>
        <v/>
      </c>
      <c r="BW20" s="182" t="str" cm="1">
        <f t="array" aca="1" ref="BW20" ca="1">IF(OR($B20=par_list_vypnut,$O20&lt;BW$9),"",PROPER(TRIM(INDIRECT("'"&amp;data!$B57&amp;"'!"&amp;$AO$8&amp;BW$10))))</f>
        <v/>
      </c>
      <c r="BX20" s="182" t="str" cm="1">
        <f t="array" aca="1" ref="BX20" ca="1">IF(OR($B20=par_list_vypnut,$O20&lt;BX$9),"",PROPER(TRIM(INDIRECT("'"&amp;data!$B57&amp;"'!"&amp;$AN$8&amp;BX$10))))</f>
        <v/>
      </c>
      <c r="BY20" s="182" t="str" cm="1">
        <f t="array" aca="1" ref="BY20" ca="1">IF(OR($B20=par_list_vypnut,$O20&lt;BY$9),"",PROPER(TRIM(INDIRECT("'"&amp;data!$B57&amp;"'!"&amp;$AO$8&amp;BY$10))))</f>
        <v/>
      </c>
      <c r="BZ20" s="182" t="str" cm="1">
        <f t="array" aca="1" ref="BZ20" ca="1">IF(OR($B20=par_list_vypnut,$O20&lt;BZ$9),"",PROPER(TRIM(INDIRECT("'"&amp;data!$B57&amp;"'!"&amp;$AN$8&amp;BZ$10))))</f>
        <v/>
      </c>
      <c r="CA20" s="182" t="str" cm="1">
        <f t="array" aca="1" ref="CA20" ca="1">IF(OR($B20=par_list_vypnut,$O20&lt;CA$9),"",PROPER(TRIM(INDIRECT("'"&amp;data!$B57&amp;"'!"&amp;$AO$8&amp;CA$10))))</f>
        <v/>
      </c>
      <c r="CB20" s="182" t="str" cm="1">
        <f t="array" aca="1" ref="CB20" ca="1">IF(OR($B20=par_list_vypnut,$O20&lt;CB$9),"",PROPER(TRIM(INDIRECT("'"&amp;data!$B57&amp;"'!"&amp;$AN$8&amp;CB$10))))</f>
        <v/>
      </c>
      <c r="CC20" s="182" t="str" cm="1">
        <f t="array" aca="1" ref="CC20" ca="1">IF(OR($B20=par_list_vypnut,$O20&lt;CC$9),"",PROPER(TRIM(INDIRECT("'"&amp;data!$B57&amp;"'!"&amp;$AO$8&amp;CC$10))))</f>
        <v/>
      </c>
      <c r="CD20" s="182" t="str" cm="1">
        <f t="array" aca="1" ref="CD20" ca="1">IF(OR($B20=par_list_vypnut,$O20&lt;CD$9),"",PROPER(TRIM(INDIRECT("'"&amp;data!$B57&amp;"'!"&amp;$AN$8&amp;CD$10))))</f>
        <v/>
      </c>
      <c r="CE20" s="182" t="str" cm="1">
        <f t="array" aca="1" ref="CE20" ca="1">IF(OR($B20=par_list_vypnut,$O20&lt;CE$9),"",PROPER(TRIM(INDIRECT("'"&amp;data!$B57&amp;"'!"&amp;$AO$8&amp;CE$10))))</f>
        <v/>
      </c>
      <c r="CF20" s="182" t="str" cm="1">
        <f t="array" aca="1" ref="CF20" ca="1">IF(OR($B20=par_list_vypnut,$O20&lt;CF$9),"",PROPER(TRIM(INDIRECT("'"&amp;data!$B57&amp;"'!"&amp;$AN$8&amp;CF$10))))</f>
        <v/>
      </c>
      <c r="CG20" s="182" t="str" cm="1">
        <f t="array" aca="1" ref="CG20" ca="1">IF(OR($B20=par_list_vypnut,$O20&lt;CG$9),"",PROPER(TRIM(INDIRECT("'"&amp;data!$B57&amp;"'!"&amp;$AO$8&amp;CG$10))))</f>
        <v/>
      </c>
      <c r="CH20" s="182" t="str" cm="1">
        <f t="array" aca="1" ref="CH20" ca="1">IF(OR($B20=par_list_vypnut,$O20&lt;CH$9),"",PROPER(TRIM(INDIRECT("'"&amp;data!$B57&amp;"'!"&amp;$AN$8&amp;CH$10))))</f>
        <v/>
      </c>
      <c r="CI20" s="182" t="str" cm="1">
        <f t="array" aca="1" ref="CI20" ca="1">IF(OR($B20=par_list_vypnut,$O20&lt;CI$9),"",PROPER(TRIM(INDIRECT("'"&amp;data!$B57&amp;"'!"&amp;$AO$8&amp;CI$10))))</f>
        <v/>
      </c>
      <c r="CJ20" s="182" t="str" cm="1">
        <f t="array" aca="1" ref="CJ20" ca="1">IF(OR($B20=par_list_vypnut,$O20&lt;CJ$9),"",PROPER(TRIM(INDIRECT("'"&amp;data!$B57&amp;"'!"&amp;$AN$8&amp;CJ$10))))</f>
        <v/>
      </c>
      <c r="CK20" s="188" t="str" cm="1">
        <f t="array" aca="1" ref="CK20" ca="1">IF(OR($B20=par_list_vypnut,$O20&lt;CK$9),"",PROPER(TRIM(INDIRECT("'"&amp;data!$B57&amp;"'!"&amp;$AO$8&amp;CK$10))))</f>
        <v/>
      </c>
      <c r="CL20" s="194" t="str" cm="1">
        <f t="array" aca="1" ref="CL20" ca="1">IF($B20=par_list_vypnut,"",IF($O20&gt;=CL$9,VALUE(TRIM(INDIRECT("'"&amp;data!$B57&amp;"'!"&amp;$AP$8&amp;CL$10))),""))</f>
        <v/>
      </c>
      <c r="CM20" s="182" t="str" cm="1">
        <f t="array" aca="1" ref="CM20" ca="1">IF($B20=par_list_vypnut,"",IF($O20&gt;=CM$9,VALUE(TRIM(INDIRECT("'"&amp;data!$B57&amp;"'!"&amp;$AP$8&amp;CM$10))),""))</f>
        <v/>
      </c>
      <c r="CN20" s="182" t="str" cm="1">
        <f t="array" aca="1" ref="CN20" ca="1">IF($B20=par_list_vypnut,"",IF($O20&gt;=CN$9,VALUE(TRIM(INDIRECT("'"&amp;data!$B57&amp;"'!"&amp;$AP$8&amp;CN$10))),""))</f>
        <v/>
      </c>
      <c r="CO20" s="182" t="str" cm="1">
        <f t="array" aca="1" ref="CO20" ca="1">IF($B20=par_list_vypnut,"",IF($O20&gt;=CO$9,VALUE(TRIM(INDIRECT("'"&amp;data!$B57&amp;"'!"&amp;$AP$8&amp;CO$10))),""))</f>
        <v/>
      </c>
      <c r="CP20" s="182" t="str" cm="1">
        <f t="array" aca="1" ref="CP20" ca="1">IF($B20=par_list_vypnut,"",IF($O20&gt;=CP$9,VALUE(TRIM(INDIRECT("'"&amp;data!$B57&amp;"'!"&amp;$AP$8&amp;CP$10))),""))</f>
        <v/>
      </c>
      <c r="CQ20" s="182" t="str" cm="1">
        <f t="array" aca="1" ref="CQ20" ca="1">IF($B20=par_list_vypnut,"",IF($O20&gt;=CQ$9,VALUE(TRIM(INDIRECT("'"&amp;data!$B57&amp;"'!"&amp;$AP$8&amp;CQ$10))),""))</f>
        <v/>
      </c>
      <c r="CR20" s="182" t="str" cm="1">
        <f t="array" aca="1" ref="CR20" ca="1">IF($B20=par_list_vypnut,"",IF($O20&gt;=CR$9,VALUE(TRIM(INDIRECT("'"&amp;data!$B57&amp;"'!"&amp;$AP$8&amp;CR$10))),""))</f>
        <v/>
      </c>
      <c r="CS20" s="182" t="str" cm="1">
        <f t="array" aca="1" ref="CS20" ca="1">IF($B20=par_list_vypnut,"",IF($O20&gt;=CS$9,VALUE(TRIM(INDIRECT("'"&amp;data!$B57&amp;"'!"&amp;$AP$8&amp;CS$10))),""))</f>
        <v/>
      </c>
      <c r="CT20" s="182" t="str" cm="1">
        <f t="array" aca="1" ref="CT20" ca="1">IF($B20=par_list_vypnut,"",IF($O20&gt;=CT$9,VALUE(TRIM(INDIRECT("'"&amp;data!$B57&amp;"'!"&amp;$AP$8&amp;CT$10))),""))</f>
        <v/>
      </c>
      <c r="CU20" s="182" t="str" cm="1">
        <f t="array" aca="1" ref="CU20" ca="1">IF($B20=par_list_vypnut,"",IF($O20&gt;=CU$9,VALUE(TRIM(INDIRECT("'"&amp;data!$B57&amp;"'!"&amp;$AP$8&amp;CU$10))),""))</f>
        <v/>
      </c>
      <c r="CV20" s="182" t="str" cm="1">
        <f t="array" aca="1" ref="CV20" ca="1">IF($B20=par_list_vypnut,"",IF($O20&gt;=CV$9,VALUE(TRIM(INDIRECT("'"&amp;data!$B57&amp;"'!"&amp;$AP$8&amp;CV$10))),""))</f>
        <v/>
      </c>
      <c r="CW20" s="182" t="str" cm="1">
        <f t="array" aca="1" ref="CW20" ca="1">IF($B20=par_list_vypnut,"",IF($O20&gt;=CW$9,VALUE(TRIM(INDIRECT("'"&amp;data!$B57&amp;"'!"&amp;$AP$8&amp;CW$10))),""))</f>
        <v/>
      </c>
      <c r="CX20" s="182" t="str" cm="1">
        <f t="array" aca="1" ref="CX20" ca="1">IF($B20=par_list_vypnut,"",IF($O20&gt;=CX$9,VALUE(TRIM(INDIRECT("'"&amp;data!$B57&amp;"'!"&amp;$AP$8&amp;CX$10))),""))</f>
        <v/>
      </c>
      <c r="CY20" s="182" t="str" cm="1">
        <f t="array" aca="1" ref="CY20" ca="1">IF($B20=par_list_vypnut,"",IF($O20&gt;=CY$9,VALUE(TRIM(INDIRECT("'"&amp;data!$B57&amp;"'!"&amp;$AP$8&amp;CY$10))),""))</f>
        <v/>
      </c>
      <c r="CZ20" s="182" t="str" cm="1">
        <f t="array" aca="1" ref="CZ20" ca="1">IF($B20=par_list_vypnut,"",IF($O20&gt;=CZ$9,VALUE(TRIM(INDIRECT("'"&amp;data!$B57&amp;"'!"&amp;$AP$8&amp;CZ$10))),""))</f>
        <v/>
      </c>
      <c r="DA20" s="182" t="str" cm="1">
        <f t="array" aca="1" ref="DA20" ca="1">IF($B20=par_list_vypnut,"",IF($O20&gt;=DA$9,VALUE(TRIM(INDIRECT("'"&amp;data!$B57&amp;"'!"&amp;$AP$8&amp;DA$10))),""))</f>
        <v/>
      </c>
      <c r="DB20" s="182" t="str" cm="1">
        <f t="array" aca="1" ref="DB20" ca="1">IF($B20=par_list_vypnut,"",IF($O20&gt;=DB$9,VALUE(TRIM(INDIRECT("'"&amp;data!$B57&amp;"'!"&amp;$AP$8&amp;DB$10))),""))</f>
        <v/>
      </c>
      <c r="DC20" s="182" t="str" cm="1">
        <f t="array" aca="1" ref="DC20" ca="1">IF($B20=par_list_vypnut,"",IF($O20&gt;=DC$9,VALUE(TRIM(INDIRECT("'"&amp;data!$B57&amp;"'!"&amp;$AP$8&amp;DC$10))),""))</f>
        <v/>
      </c>
      <c r="DD20" s="182" t="str" cm="1">
        <f t="array" aca="1" ref="DD20" ca="1">IF($B20=par_list_vypnut,"",IF($O20&gt;=DD$9,VALUE(TRIM(INDIRECT("'"&amp;data!$B57&amp;"'!"&amp;$AP$8&amp;DD$10))),""))</f>
        <v/>
      </c>
      <c r="DE20" s="182" t="str" cm="1">
        <f t="array" aca="1" ref="DE20" ca="1">IF($B20=par_list_vypnut,"",IF($O20&gt;=DE$9,VALUE(TRIM(INDIRECT("'"&amp;data!$B57&amp;"'!"&amp;$AP$8&amp;DE$10))),""))</f>
        <v/>
      </c>
      <c r="DF20" s="182" t="str" cm="1">
        <f t="array" aca="1" ref="DF20" ca="1">IF($B20=par_list_vypnut,"",IF($O20&gt;=DF$9,VALUE(TRIM(INDIRECT("'"&amp;data!$B57&amp;"'!"&amp;$AP$8&amp;DF$10))),""))</f>
        <v/>
      </c>
      <c r="DG20" s="182" t="str" cm="1">
        <f t="array" aca="1" ref="DG20" ca="1">IF($B20=par_list_vypnut,"",IF($O20&gt;=DG$9,VALUE(TRIM(INDIRECT("'"&amp;data!$B57&amp;"'!"&amp;$AP$8&amp;DG$10))),""))</f>
        <v/>
      </c>
      <c r="DH20" s="182" t="str" cm="1">
        <f t="array" aca="1" ref="DH20" ca="1">IF($B20=par_list_vypnut,"",IF($O20&gt;=DH$9,VALUE(TRIM(INDIRECT("'"&amp;data!$B57&amp;"'!"&amp;$AP$8&amp;DH$10))),""))</f>
        <v/>
      </c>
      <c r="DI20" s="182" t="str" cm="1">
        <f t="array" aca="1" ref="DI20" ca="1">IF($B20=par_list_vypnut,"",IF($O20&gt;=DI$9,VALUE(TRIM(INDIRECT("'"&amp;data!$B57&amp;"'!"&amp;$AP$8&amp;DI$10))),""))</f>
        <v/>
      </c>
      <c r="DJ20" s="188" t="str" cm="1">
        <f t="array" aca="1" ref="DJ20" ca="1">IF($B20=par_list_vypnut,"",IF($O20&gt;=DJ$9,VALUE(TRIM(INDIRECT("'"&amp;data!$B57&amp;"'!"&amp;$AP$8&amp;DJ$10))),""))</f>
        <v/>
      </c>
      <c r="DK20" s="187" t="str" cm="1">
        <f t="array" aca="1" ref="DK20" ca="1">IF($B20=par_list_vypnut,"",IF($O20&gt;=DK$9,INDIRECT("'"&amp;data!$B57&amp;"'!"&amp;$AQ$8&amp;DK$10,TRUE),""))</f>
        <v/>
      </c>
      <c r="DL20" s="182" t="str" cm="1">
        <f t="array" aca="1" ref="DL20" ca="1">IF($B20=par_list_vypnut,"",IF($O20&gt;=DL$9,INDIRECT("'"&amp;data!$B57&amp;"'!"&amp;$AQ$8&amp;DL$10,TRUE),""))</f>
        <v/>
      </c>
      <c r="DM20" s="182" t="str" cm="1">
        <f t="array" aca="1" ref="DM20" ca="1">IF($B20=par_list_vypnut,"",IF($O20&gt;=DM$9,INDIRECT("'"&amp;data!$B57&amp;"'!"&amp;$AQ$8&amp;DM$10,TRUE),""))</f>
        <v/>
      </c>
      <c r="DN20" s="182" t="str" cm="1">
        <f t="array" aca="1" ref="DN20" ca="1">IF($B20=par_list_vypnut,"",IF($O20&gt;=DN$9,INDIRECT("'"&amp;data!$B57&amp;"'!"&amp;$AQ$8&amp;DN$10,TRUE),""))</f>
        <v/>
      </c>
      <c r="DO20" s="182" t="str" cm="1">
        <f t="array" aca="1" ref="DO20" ca="1">IF($B20=par_list_vypnut,"",IF($O20&gt;=DO$9,INDIRECT("'"&amp;data!$B57&amp;"'!"&amp;$AQ$8&amp;DO$10,TRUE),""))</f>
        <v/>
      </c>
      <c r="DP20" s="182" t="str" cm="1">
        <f t="array" aca="1" ref="DP20" ca="1">IF($B20=par_list_vypnut,"",IF($O20&gt;=DP$9,INDIRECT("'"&amp;data!$B57&amp;"'!"&amp;$AQ$8&amp;DP$10,TRUE),""))</f>
        <v/>
      </c>
      <c r="DQ20" s="182" t="str" cm="1">
        <f t="array" aca="1" ref="DQ20" ca="1">IF($B20=par_list_vypnut,"",IF($O20&gt;=DQ$9,INDIRECT("'"&amp;data!$B57&amp;"'!"&amp;$AQ$8&amp;DQ$10,TRUE),""))</f>
        <v/>
      </c>
      <c r="DR20" s="182" t="str" cm="1">
        <f t="array" aca="1" ref="DR20" ca="1">IF($B20=par_list_vypnut,"",IF($O20&gt;=DR$9,INDIRECT("'"&amp;data!$B57&amp;"'!"&amp;$AQ$8&amp;DR$10,TRUE),""))</f>
        <v/>
      </c>
      <c r="DS20" s="182" t="str" cm="1">
        <f t="array" aca="1" ref="DS20" ca="1">IF($B20=par_list_vypnut,"",IF($O20&gt;=DS$9,INDIRECT("'"&amp;data!$B57&amp;"'!"&amp;$AQ$8&amp;DS$10,TRUE),""))</f>
        <v/>
      </c>
      <c r="DT20" s="182" t="str" cm="1">
        <f t="array" aca="1" ref="DT20" ca="1">IF($B20=par_list_vypnut,"",IF($O20&gt;=DT$9,INDIRECT("'"&amp;data!$B57&amp;"'!"&amp;$AQ$8&amp;DT$10,TRUE),""))</f>
        <v/>
      </c>
      <c r="DU20" s="182" t="str" cm="1">
        <f t="array" aca="1" ref="DU20" ca="1">IF($B20=par_list_vypnut,"",IF($O20&gt;=DU$9,INDIRECT("'"&amp;data!$B57&amp;"'!"&amp;$AQ$8&amp;DU$10,TRUE),""))</f>
        <v/>
      </c>
      <c r="DV20" s="182" t="str" cm="1">
        <f t="array" aca="1" ref="DV20" ca="1">IF($B20=par_list_vypnut,"",IF($O20&gt;=DV$9,INDIRECT("'"&amp;data!$B57&amp;"'!"&amp;$AQ$8&amp;DV$10,TRUE),""))</f>
        <v/>
      </c>
      <c r="DW20" s="182" t="str" cm="1">
        <f t="array" aca="1" ref="DW20" ca="1">IF($B20=par_list_vypnut,"",IF($O20&gt;=DW$9,INDIRECT("'"&amp;data!$B57&amp;"'!"&amp;$AQ$8&amp;DW$10,TRUE),""))</f>
        <v/>
      </c>
      <c r="DX20" s="182" t="str" cm="1">
        <f t="array" aca="1" ref="DX20" ca="1">IF($B20=par_list_vypnut,"",IF($O20&gt;=DX$9,INDIRECT("'"&amp;data!$B57&amp;"'!"&amp;$AQ$8&amp;DX$10,TRUE),""))</f>
        <v/>
      </c>
      <c r="DY20" s="182" t="str" cm="1">
        <f t="array" aca="1" ref="DY20" ca="1">IF($B20=par_list_vypnut,"",IF($O20&gt;=DY$9,INDIRECT("'"&amp;data!$B57&amp;"'!"&amp;$AQ$8&amp;DY$10,TRUE),""))</f>
        <v/>
      </c>
      <c r="DZ20" s="182" t="str" cm="1">
        <f t="array" aca="1" ref="DZ20" ca="1">IF($B20=par_list_vypnut,"",IF($O20&gt;=DZ$9,INDIRECT("'"&amp;data!$B57&amp;"'!"&amp;$AQ$8&amp;DZ$10,TRUE),""))</f>
        <v/>
      </c>
      <c r="EA20" s="182" t="str" cm="1">
        <f t="array" aca="1" ref="EA20" ca="1">IF($B20=par_list_vypnut,"",IF($O20&gt;=EA$9,INDIRECT("'"&amp;data!$B57&amp;"'!"&amp;$AQ$8&amp;EA$10,TRUE),""))</f>
        <v/>
      </c>
      <c r="EB20" s="182" t="str" cm="1">
        <f t="array" aca="1" ref="EB20" ca="1">IF($B20=par_list_vypnut,"",IF($O20&gt;=EB$9,INDIRECT("'"&amp;data!$B57&amp;"'!"&amp;$AQ$8&amp;EB$10,TRUE),""))</f>
        <v/>
      </c>
      <c r="EC20" s="182" t="str" cm="1">
        <f t="array" aca="1" ref="EC20" ca="1">IF($B20=par_list_vypnut,"",IF($O20&gt;=EC$9,INDIRECT("'"&amp;data!$B57&amp;"'!"&amp;$AQ$8&amp;EC$10,TRUE),""))</f>
        <v/>
      </c>
      <c r="ED20" s="182" t="str" cm="1">
        <f t="array" aca="1" ref="ED20" ca="1">IF($B20=par_list_vypnut,"",IF($O20&gt;=ED$9,INDIRECT("'"&amp;data!$B57&amp;"'!"&amp;$AQ$8&amp;ED$10,TRUE),""))</f>
        <v/>
      </c>
      <c r="EE20" s="182" t="str" cm="1">
        <f t="array" aca="1" ref="EE20" ca="1">IF($B20=par_list_vypnut,"",IF($O20&gt;=EE$9,INDIRECT("'"&amp;data!$B57&amp;"'!"&amp;$AQ$8&amp;EE$10,TRUE),""))</f>
        <v/>
      </c>
      <c r="EF20" s="182" t="str" cm="1">
        <f t="array" aca="1" ref="EF20" ca="1">IF($B20=par_list_vypnut,"",IF($O20&gt;=EF$9,INDIRECT("'"&amp;data!$B57&amp;"'!"&amp;$AQ$8&amp;EF$10,TRUE),""))</f>
        <v/>
      </c>
      <c r="EG20" s="182" t="str" cm="1">
        <f t="array" aca="1" ref="EG20" ca="1">IF($B20=par_list_vypnut,"",IF($O20&gt;=EG$9,INDIRECT("'"&amp;data!$B57&amp;"'!"&amp;$AQ$8&amp;EG$10,TRUE),""))</f>
        <v/>
      </c>
      <c r="EH20" s="182" t="str" cm="1">
        <f t="array" aca="1" ref="EH20" ca="1">IF($B20=par_list_vypnut,"",IF($O20&gt;=EH$9,INDIRECT("'"&amp;data!$B57&amp;"'!"&amp;$AQ$8&amp;EH$10,TRUE),""))</f>
        <v/>
      </c>
      <c r="EI20" s="188" t="str" cm="1">
        <f t="array" aca="1" ref="EI20" ca="1">IF($B20=par_list_vypnut,"",IF($O20&gt;=EI$9,INDIRECT("'"&amp;data!$B57&amp;"'!"&amp;$AQ$8&amp;EI$10,TRUE),""))</f>
        <v/>
      </c>
      <c r="EJ20" s="194" t="str">
        <f t="shared" ca="1" si="48"/>
        <v/>
      </c>
      <c r="EK20" s="182" t="str">
        <f t="shared" ca="1" si="23"/>
        <v/>
      </c>
      <c r="EL20" s="182" t="str">
        <f t="shared" ca="1" si="24"/>
        <v/>
      </c>
      <c r="EM20" s="182" t="str">
        <f t="shared" ca="1" si="25"/>
        <v/>
      </c>
      <c r="EN20" s="182" t="str">
        <f t="shared" ca="1" si="26"/>
        <v/>
      </c>
      <c r="EO20" s="182" t="str">
        <f t="shared" ca="1" si="27"/>
        <v/>
      </c>
      <c r="EP20" s="182" t="str">
        <f t="shared" ca="1" si="28"/>
        <v/>
      </c>
      <c r="EQ20" s="182" t="str">
        <f t="shared" ca="1" si="29"/>
        <v/>
      </c>
      <c r="ER20" s="182" t="str">
        <f t="shared" ca="1" si="30"/>
        <v/>
      </c>
      <c r="ES20" s="182" t="str">
        <f t="shared" ca="1" si="31"/>
        <v/>
      </c>
      <c r="ET20" s="182" t="str">
        <f t="shared" ca="1" si="32"/>
        <v/>
      </c>
      <c r="EU20" s="182" t="str">
        <f t="shared" ca="1" si="33"/>
        <v/>
      </c>
      <c r="EV20" s="182" t="str">
        <f t="shared" ca="1" si="34"/>
        <v/>
      </c>
      <c r="EW20" s="182" t="str">
        <f t="shared" ca="1" si="35"/>
        <v/>
      </c>
      <c r="EX20" s="182" t="str">
        <f t="shared" ca="1" si="36"/>
        <v/>
      </c>
      <c r="EY20" s="182" t="str">
        <f t="shared" ca="1" si="37"/>
        <v/>
      </c>
      <c r="EZ20" s="182" t="str">
        <f t="shared" ca="1" si="38"/>
        <v/>
      </c>
      <c r="FA20" s="182" t="str">
        <f t="shared" ca="1" si="39"/>
        <v/>
      </c>
      <c r="FB20" s="182" t="str">
        <f t="shared" ca="1" si="40"/>
        <v/>
      </c>
      <c r="FC20" s="182" t="str">
        <f t="shared" ca="1" si="41"/>
        <v/>
      </c>
      <c r="FD20" s="182" t="str">
        <f t="shared" ca="1" si="42"/>
        <v/>
      </c>
      <c r="FE20" s="182" t="str">
        <f t="shared" ca="1" si="43"/>
        <v/>
      </c>
      <c r="FF20" s="182" t="str">
        <f t="shared" ca="1" si="44"/>
        <v/>
      </c>
      <c r="FG20" s="182" t="str">
        <f t="shared" ca="1" si="45"/>
        <v/>
      </c>
      <c r="FH20" s="192" t="str">
        <f t="shared" ca="1" si="46"/>
        <v/>
      </c>
      <c r="FI20" s="195" t="str">
        <f t="shared" ca="1" si="47"/>
        <v>9. od 0</v>
      </c>
      <c r="FJ20" s="196"/>
    </row>
    <row r="21" spans="1:166" ht="15" thickBot="1" x14ac:dyDescent="0.35">
      <c r="A21" s="5" t="str">
        <f t="shared" ca="1" si="4"/>
        <v>par_list_chyba</v>
      </c>
      <c r="B21" s="5" t="str" cm="1">
        <f t="array" aca="1" ref="B21" ca="1">INDIRECT("'"&amp;data!B58&amp;"'!"&amp;ADDRESS(ROW('Přihláška č. 1'!$I$4),COLUMN('Přihláška č. 1'!$I$4),4))</f>
        <v>par_list_chyba</v>
      </c>
      <c r="C21" s="206" t="str">
        <f>HYPERLINK("#'"&amp;data!B58&amp;"'!D4","..."&amp;D21&amp;"!")</f>
        <v>...10!</v>
      </c>
      <c r="D21" s="5">
        <v>10</v>
      </c>
      <c r="E21" s="177" t="str">
        <f ca="1">IF(B21=par_list_vypnut,"",($S$7-1+data!D58)&amp;". od "&amp;I21)</f>
        <v>10. od 0</v>
      </c>
      <c r="F21" s="178"/>
      <c r="G21" s="179"/>
      <c r="H21" s="180"/>
      <c r="I21" s="181">
        <f t="shared" ca="1" si="5"/>
        <v>0</v>
      </c>
      <c r="J21" s="182" t="str">
        <f t="shared" ca="1" si="6"/>
        <v>chyba zkratky</v>
      </c>
      <c r="K21" s="183"/>
      <c r="L21" s="184" t="str" cm="1">
        <f t="array" aca="1" ref="L21" ca="1">IF(B21=par_list_vypnut,"",INDIRECT("'"&amp;data!B58&amp;"'!"&amp;ADDRESS(ROW('Přihláška č. 1'!$D$12),COLUMN('Přihláška č. 1'!$D$12),4)))</f>
        <v>Viz zpráva vpravo --&gt;</v>
      </c>
      <c r="M21" s="185" t="str">
        <f t="shared" ca="1" si="7"/>
        <v/>
      </c>
      <c r="N21" s="186" t="str">
        <f t="shared" ca="1" si="8"/>
        <v/>
      </c>
      <c r="O21" s="187" cm="1">
        <f t="array" aca="1" ref="O21" ca="1">IF(B21=par_list_vypnut,"",INDIRECT("'"&amp;data!B58&amp;"'!"&amp;ADDRESS(ROW('Přihláška č. 1'!$D$6),COLUMN('Přihláška č. 1'!$D$6),4)))</f>
        <v>0</v>
      </c>
      <c r="P21" s="182">
        <f ca="1">IF(B21=par_list_vypnut,"",COUNTIF(INDIRECT("'"&amp;data!B58&amp;"'!"&amp;ADDRESS(ROW('Přihláška č. 1'!$D$9),COLUMN('Přihláška č. 1'!$D$9),4)),"*")+COUNTIF(INDIRECT("'"&amp;data!B58&amp;"'!"&amp;ADDRESS(ROW('Přihláška č. 1'!$D$10),COLUMN('Přihláška č. 1'!$D$10),4)),"*"))</f>
        <v>0</v>
      </c>
      <c r="Q21" s="182">
        <f t="shared" ca="1" si="9"/>
        <v>0</v>
      </c>
      <c r="R21" s="182">
        <f t="shared" ca="1" si="10"/>
        <v>0</v>
      </c>
      <c r="S21" s="188">
        <f t="shared" ca="1" si="11"/>
        <v>0</v>
      </c>
      <c r="T21" s="187" cm="1">
        <f t="array" aca="1" ref="T21" ca="1">IF(B21=par_list_vypnut,"",INDIRECT("'"&amp;data!B58&amp;"'!"&amp;ADDRESS(ROW('Přihláška č. 1'!$D$4),COLUMN('Přihláška č. 1'!$D$4),4)))</f>
        <v>0</v>
      </c>
      <c r="U21" s="182" t="str" cm="1">
        <f t="array" aca="1" ref="U21" ca="1">IF(B21=par_list_vypnut,"",INDIRECT("'"&amp;data!B58&amp;"'!"&amp;ADDRESS(ROW('Přihláška č. 1'!$I$31),COLUMN('Přihláška č. 1'!$I$31),4)))</f>
        <v/>
      </c>
      <c r="V21" s="182" cm="1">
        <f t="array" aca="1" ref="V21" ca="1">IF(B21=par_list_vypnut,"",INDIRECT("'"&amp;data!B58&amp;"'!"&amp;ADDRESS(ROW('Přihláška č. 1'!$D$5),COLUMN('Přihláška č. 1'!$D$5),4)))</f>
        <v>0</v>
      </c>
      <c r="W21" s="182" t="str" cm="1">
        <f t="array" aca="1" ref="W21" ca="1">IF(B21=par_list_vypnut,"",IF(INDIRECT("'"&amp;data!B58&amp;"'!"&amp;ADDRESS(ROW('Přihláška č. 1'!$D$8),COLUMN('Přihláška č. 1'!$D$8),4),TRUE)="","",INDIRECT("'"&amp;data!B58&amp;"'!"&amp;ADDRESS(ROW('Přihláška č. 1'!$D$8),COLUMN('Přihláška č. 1'!$D$8),4),TRUE)))</f>
        <v/>
      </c>
      <c r="X21" s="189" t="str" cm="1">
        <f t="array" aca="1" ref="X21" ca="1">IF(B21=par_list_vypnut,"",INDIRECT("'"&amp;data!B58&amp;"'!"&amp;ADDRESS(ROW('Přihláška č. 1'!$I$20),COLUMN('Přihláška č. 1'!$I$20),4)))</f>
        <v/>
      </c>
      <c r="Y21" s="190"/>
      <c r="Z21" s="191"/>
      <c r="AA21" s="187" t="str" cm="1">
        <f t="array" aca="1" ref="AA21" ca="1">IF(OR(B21=par_list_vypnut,P21&lt;1),"",PROPER(INDIRECT("'"&amp;data!B58&amp;"'!"&amp;ADDRESS(ROW('Přihláška č. 1'!$D$9),COLUMN('Přihláška č. 1'!$D$9),4))))</f>
        <v/>
      </c>
      <c r="AB21" s="182" t="str" cm="1">
        <f t="array" aca="1" ref="AB21" ca="1">IF(OR(B21=par_list_vypnut,P21&lt;2),"",PROPER(INDIRECT("'"&amp;data!B58&amp;"'!"&amp;ADDRESS(ROW('Přihláška č. 1'!$D$10),COLUMN('Přihláška č. 1'!$D$10),4))))</f>
        <v/>
      </c>
      <c r="AC21" s="182" t="str">
        <f t="shared" ca="1" si="12"/>
        <v/>
      </c>
      <c r="AD21" s="188" t="str">
        <f t="shared" ca="1" si="13"/>
        <v/>
      </c>
      <c r="AE21" s="187" t="str">
        <f t="shared" ca="1" si="14"/>
        <v/>
      </c>
      <c r="AF21" s="182" t="str">
        <f t="shared" ca="1" si="15"/>
        <v/>
      </c>
      <c r="AG21" s="182" t="str">
        <f t="shared" ca="1" si="16"/>
        <v/>
      </c>
      <c r="AH21" s="182" t="str">
        <f t="shared" ca="1" si="17"/>
        <v/>
      </c>
      <c r="AI21" s="182" t="str">
        <f t="shared" ca="1" si="18"/>
        <v/>
      </c>
      <c r="AJ21" s="192" t="str">
        <f t="shared" ca="1" si="19"/>
        <v/>
      </c>
      <c r="AK21" s="182" t="str">
        <f t="shared" ca="1" si="20"/>
        <v/>
      </c>
      <c r="AL21" s="182" t="str">
        <f t="shared" ca="1" si="21"/>
        <v/>
      </c>
      <c r="AM21" s="193" t="str">
        <f t="shared" ca="1" si="22"/>
        <v/>
      </c>
      <c r="AN21" s="187" t="str" cm="1">
        <f t="array" aca="1" ref="AN21" ca="1">IF(OR($B21=par_list_vypnut,$O21&lt;AN$9),"",PROPER(TRIM(INDIRECT("'"&amp;data!$B58&amp;"'!"&amp;$AN$8&amp;AN$10))))</f>
        <v/>
      </c>
      <c r="AO21" s="182" t="str" cm="1">
        <f t="array" aca="1" ref="AO21" ca="1">IF(OR($B21=par_list_vypnut,$O21&lt;AO$9),"",PROPER(TRIM(INDIRECT("'"&amp;data!$B58&amp;"'!"&amp;$AO$8&amp;AO$10))))</f>
        <v/>
      </c>
      <c r="AP21" s="182" t="str" cm="1">
        <f t="array" aca="1" ref="AP21" ca="1">IF(OR($B21=par_list_vypnut,$O21&lt;AP$9),"",PROPER(TRIM(INDIRECT("'"&amp;data!$B58&amp;"'!"&amp;$AN$8&amp;AP$10))))</f>
        <v/>
      </c>
      <c r="AQ21" s="182" t="str" cm="1">
        <f t="array" aca="1" ref="AQ21" ca="1">IF(OR($B21=par_list_vypnut,$O21&lt;AQ$9),"",PROPER(TRIM(INDIRECT("'"&amp;data!$B58&amp;"'!"&amp;$AO$8&amp;AQ$10))))</f>
        <v/>
      </c>
      <c r="AR21" s="182" t="str" cm="1">
        <f t="array" aca="1" ref="AR21" ca="1">IF(OR($B21=par_list_vypnut,$O21&lt;AR$9),"",PROPER(TRIM(INDIRECT("'"&amp;data!$B58&amp;"'!"&amp;$AN$8&amp;AR$10))))</f>
        <v/>
      </c>
      <c r="AS21" s="182" t="str" cm="1">
        <f t="array" aca="1" ref="AS21" ca="1">IF(OR($B21=par_list_vypnut,$O21&lt;AS$9),"",PROPER(TRIM(INDIRECT("'"&amp;data!$B58&amp;"'!"&amp;$AO$8&amp;AS$10))))</f>
        <v/>
      </c>
      <c r="AT21" s="182" t="str" cm="1">
        <f t="array" aca="1" ref="AT21" ca="1">IF(OR($B21=par_list_vypnut,$O21&lt;AT$9),"",PROPER(TRIM(INDIRECT("'"&amp;data!$B58&amp;"'!"&amp;$AN$8&amp;AT$10))))</f>
        <v/>
      </c>
      <c r="AU21" s="182" t="str" cm="1">
        <f t="array" aca="1" ref="AU21" ca="1">IF(OR($B21=par_list_vypnut,$O21&lt;AU$9),"",PROPER(TRIM(INDIRECT("'"&amp;data!$B58&amp;"'!"&amp;$AO$8&amp;AU$10))))</f>
        <v/>
      </c>
      <c r="AV21" s="182" t="str" cm="1">
        <f t="array" aca="1" ref="AV21" ca="1">IF(OR($B21=par_list_vypnut,$O21&lt;AV$9),"",PROPER(TRIM(INDIRECT("'"&amp;data!$B58&amp;"'!"&amp;$AN$8&amp;AV$10))))</f>
        <v/>
      </c>
      <c r="AW21" s="182" t="str" cm="1">
        <f t="array" aca="1" ref="AW21" ca="1">IF(OR($B21=par_list_vypnut,$O21&lt;AW$9),"",PROPER(TRIM(INDIRECT("'"&amp;data!$B58&amp;"'!"&amp;$AO$8&amp;AW$10))))</f>
        <v/>
      </c>
      <c r="AX21" s="182" t="str" cm="1">
        <f t="array" aca="1" ref="AX21" ca="1">IF(OR($B21=par_list_vypnut,$O21&lt;AX$9),"",PROPER(TRIM(INDIRECT("'"&amp;data!$B58&amp;"'!"&amp;$AN$8&amp;AX$10))))</f>
        <v/>
      </c>
      <c r="AY21" s="182" t="str" cm="1">
        <f t="array" aca="1" ref="AY21" ca="1">IF(OR($B21=par_list_vypnut,$O21&lt;AY$9),"",PROPER(TRIM(INDIRECT("'"&amp;data!$B58&amp;"'!"&amp;$AO$8&amp;AY$10))))</f>
        <v/>
      </c>
      <c r="AZ21" s="182" t="str" cm="1">
        <f t="array" aca="1" ref="AZ21" ca="1">IF(OR($B21=par_list_vypnut,$O21&lt;AZ$9),"",PROPER(TRIM(INDIRECT("'"&amp;data!$B58&amp;"'!"&amp;$AN$8&amp;AZ$10))))</f>
        <v/>
      </c>
      <c r="BA21" s="182" t="str" cm="1">
        <f t="array" aca="1" ref="BA21" ca="1">IF(OR($B21=par_list_vypnut,$O21&lt;BA$9),"",PROPER(TRIM(INDIRECT("'"&amp;data!$B58&amp;"'!"&amp;$AO$8&amp;BA$10))))</f>
        <v/>
      </c>
      <c r="BB21" s="182" t="str" cm="1">
        <f t="array" aca="1" ref="BB21" ca="1">IF(OR($B21=par_list_vypnut,$O21&lt;BB$9),"",PROPER(TRIM(INDIRECT("'"&amp;data!$B58&amp;"'!"&amp;$AN$8&amp;BB$10))))</f>
        <v/>
      </c>
      <c r="BC21" s="182" t="str" cm="1">
        <f t="array" aca="1" ref="BC21" ca="1">IF(OR($B21=par_list_vypnut,$O21&lt;BC$9),"",PROPER(TRIM(INDIRECT("'"&amp;data!$B58&amp;"'!"&amp;$AO$8&amp;BC$10))))</f>
        <v/>
      </c>
      <c r="BD21" s="182" t="str" cm="1">
        <f t="array" aca="1" ref="BD21" ca="1">IF(OR($B21=par_list_vypnut,$O21&lt;BD$9),"",PROPER(TRIM(INDIRECT("'"&amp;data!$B58&amp;"'!"&amp;$AN$8&amp;BD$10))))</f>
        <v/>
      </c>
      <c r="BE21" s="182" t="str" cm="1">
        <f t="array" aca="1" ref="BE21" ca="1">IF(OR($B21=par_list_vypnut,$O21&lt;BE$9),"",PROPER(TRIM(INDIRECT("'"&amp;data!$B58&amp;"'!"&amp;$AO$8&amp;BE$10))))</f>
        <v/>
      </c>
      <c r="BF21" s="182" t="str" cm="1">
        <f t="array" aca="1" ref="BF21" ca="1">IF(OR($B21=par_list_vypnut,$O21&lt;BF$9),"",PROPER(TRIM(INDIRECT("'"&amp;data!$B58&amp;"'!"&amp;$AN$8&amp;BF$10))))</f>
        <v/>
      </c>
      <c r="BG21" s="182" t="str" cm="1">
        <f t="array" aca="1" ref="BG21" ca="1">IF(OR($B21=par_list_vypnut,$O21&lt;BG$9),"",PROPER(TRIM(INDIRECT("'"&amp;data!$B58&amp;"'!"&amp;$AO$8&amp;BG$10))))</f>
        <v/>
      </c>
      <c r="BH21" s="182" t="str" cm="1">
        <f t="array" aca="1" ref="BH21" ca="1">IF(OR($B21=par_list_vypnut,$O21&lt;BH$9),"",PROPER(TRIM(INDIRECT("'"&amp;data!$B58&amp;"'!"&amp;$AN$8&amp;BH$10))))</f>
        <v/>
      </c>
      <c r="BI21" s="182" t="str" cm="1">
        <f t="array" aca="1" ref="BI21" ca="1">IF(OR($B21=par_list_vypnut,$O21&lt;BI$9),"",PROPER(TRIM(INDIRECT("'"&amp;data!$B58&amp;"'!"&amp;$AO$8&amp;BI$10))))</f>
        <v/>
      </c>
      <c r="BJ21" s="182" t="str" cm="1">
        <f t="array" aca="1" ref="BJ21" ca="1">IF(OR($B21=par_list_vypnut,$O21&lt;BJ$9),"",PROPER(TRIM(INDIRECT("'"&amp;data!$B58&amp;"'!"&amp;$AN$8&amp;BJ$10))))</f>
        <v/>
      </c>
      <c r="BK21" s="182" t="str" cm="1">
        <f t="array" aca="1" ref="BK21" ca="1">IF(OR($B21=par_list_vypnut,$O21&lt;BK$9),"",PROPER(TRIM(INDIRECT("'"&amp;data!$B58&amp;"'!"&amp;$AO$8&amp;BK$10))))</f>
        <v/>
      </c>
      <c r="BL21" s="182" t="str" cm="1">
        <f t="array" aca="1" ref="BL21" ca="1">IF(OR($B21=par_list_vypnut,$O21&lt;BL$9),"",PROPER(TRIM(INDIRECT("'"&amp;data!$B58&amp;"'!"&amp;$AN$8&amp;BL$10))))</f>
        <v/>
      </c>
      <c r="BM21" s="182" t="str" cm="1">
        <f t="array" aca="1" ref="BM21" ca="1">IF(OR($B21=par_list_vypnut,$O21&lt;BM$9),"",PROPER(TRIM(INDIRECT("'"&amp;data!$B58&amp;"'!"&amp;$AO$8&amp;BM$10))))</f>
        <v/>
      </c>
      <c r="BN21" s="182" t="str" cm="1">
        <f t="array" aca="1" ref="BN21" ca="1">IF(OR($B21=par_list_vypnut,$O21&lt;BN$9),"",PROPER(TRIM(INDIRECT("'"&amp;data!$B58&amp;"'!"&amp;$AN$8&amp;BN$10))))</f>
        <v/>
      </c>
      <c r="BO21" s="182" t="str" cm="1">
        <f t="array" aca="1" ref="BO21" ca="1">IF(OR($B21=par_list_vypnut,$O21&lt;BO$9),"",PROPER(TRIM(INDIRECT("'"&amp;data!$B58&amp;"'!"&amp;$AO$8&amp;BO$10))))</f>
        <v/>
      </c>
      <c r="BP21" s="182" t="str" cm="1">
        <f t="array" aca="1" ref="BP21" ca="1">IF(OR($B21=par_list_vypnut,$O21&lt;BP$9),"",PROPER(TRIM(INDIRECT("'"&amp;data!$B58&amp;"'!"&amp;$AN$8&amp;BP$10))))</f>
        <v/>
      </c>
      <c r="BQ21" s="182" t="str" cm="1">
        <f t="array" aca="1" ref="BQ21" ca="1">IF(OR($B21=par_list_vypnut,$O21&lt;BQ$9),"",PROPER(TRIM(INDIRECT("'"&amp;data!$B58&amp;"'!"&amp;$AO$8&amp;BQ$10))))</f>
        <v/>
      </c>
      <c r="BR21" s="182" t="str" cm="1">
        <f t="array" aca="1" ref="BR21" ca="1">IF(OR($B21=par_list_vypnut,$O21&lt;BR$9),"",PROPER(TRIM(INDIRECT("'"&amp;data!$B58&amp;"'!"&amp;$AN$8&amp;BR$10))))</f>
        <v/>
      </c>
      <c r="BS21" s="182" t="str" cm="1">
        <f t="array" aca="1" ref="BS21" ca="1">IF(OR($B21=par_list_vypnut,$O21&lt;BS$9),"",PROPER(TRIM(INDIRECT("'"&amp;data!$B58&amp;"'!"&amp;$AO$8&amp;BS$10))))</f>
        <v/>
      </c>
      <c r="BT21" s="182" t="str" cm="1">
        <f t="array" aca="1" ref="BT21" ca="1">IF(OR($B21=par_list_vypnut,$O21&lt;BT$9),"",PROPER(TRIM(INDIRECT("'"&amp;data!$B58&amp;"'!"&amp;$AN$8&amp;BT$10))))</f>
        <v/>
      </c>
      <c r="BU21" s="182" t="str" cm="1">
        <f t="array" aca="1" ref="BU21" ca="1">IF(OR($B21=par_list_vypnut,$O21&lt;BU$9),"",PROPER(TRIM(INDIRECT("'"&amp;data!$B58&amp;"'!"&amp;$AO$8&amp;BU$10))))</f>
        <v/>
      </c>
      <c r="BV21" s="182" t="str" cm="1">
        <f t="array" aca="1" ref="BV21" ca="1">IF(OR($B21=par_list_vypnut,$O21&lt;BV$9),"",PROPER(TRIM(INDIRECT("'"&amp;data!$B58&amp;"'!"&amp;$AN$8&amp;BV$10))))</f>
        <v/>
      </c>
      <c r="BW21" s="182" t="str" cm="1">
        <f t="array" aca="1" ref="BW21" ca="1">IF(OR($B21=par_list_vypnut,$O21&lt;BW$9),"",PROPER(TRIM(INDIRECT("'"&amp;data!$B58&amp;"'!"&amp;$AO$8&amp;BW$10))))</f>
        <v/>
      </c>
      <c r="BX21" s="182" t="str" cm="1">
        <f t="array" aca="1" ref="BX21" ca="1">IF(OR($B21=par_list_vypnut,$O21&lt;BX$9),"",PROPER(TRIM(INDIRECT("'"&amp;data!$B58&amp;"'!"&amp;$AN$8&amp;BX$10))))</f>
        <v/>
      </c>
      <c r="BY21" s="182" t="str" cm="1">
        <f t="array" aca="1" ref="BY21" ca="1">IF(OR($B21=par_list_vypnut,$O21&lt;BY$9),"",PROPER(TRIM(INDIRECT("'"&amp;data!$B58&amp;"'!"&amp;$AO$8&amp;BY$10))))</f>
        <v/>
      </c>
      <c r="BZ21" s="182" t="str" cm="1">
        <f t="array" aca="1" ref="BZ21" ca="1">IF(OR($B21=par_list_vypnut,$O21&lt;BZ$9),"",PROPER(TRIM(INDIRECT("'"&amp;data!$B58&amp;"'!"&amp;$AN$8&amp;BZ$10))))</f>
        <v/>
      </c>
      <c r="CA21" s="182" t="str" cm="1">
        <f t="array" aca="1" ref="CA21" ca="1">IF(OR($B21=par_list_vypnut,$O21&lt;CA$9),"",PROPER(TRIM(INDIRECT("'"&amp;data!$B58&amp;"'!"&amp;$AO$8&amp;CA$10))))</f>
        <v/>
      </c>
      <c r="CB21" s="182" t="str" cm="1">
        <f t="array" aca="1" ref="CB21" ca="1">IF(OR($B21=par_list_vypnut,$O21&lt;CB$9),"",PROPER(TRIM(INDIRECT("'"&amp;data!$B58&amp;"'!"&amp;$AN$8&amp;CB$10))))</f>
        <v/>
      </c>
      <c r="CC21" s="182" t="str" cm="1">
        <f t="array" aca="1" ref="CC21" ca="1">IF(OR($B21=par_list_vypnut,$O21&lt;CC$9),"",PROPER(TRIM(INDIRECT("'"&amp;data!$B58&amp;"'!"&amp;$AO$8&amp;CC$10))))</f>
        <v/>
      </c>
      <c r="CD21" s="182" t="str" cm="1">
        <f t="array" aca="1" ref="CD21" ca="1">IF(OR($B21=par_list_vypnut,$O21&lt;CD$9),"",PROPER(TRIM(INDIRECT("'"&amp;data!$B58&amp;"'!"&amp;$AN$8&amp;CD$10))))</f>
        <v/>
      </c>
      <c r="CE21" s="182" t="str" cm="1">
        <f t="array" aca="1" ref="CE21" ca="1">IF(OR($B21=par_list_vypnut,$O21&lt;CE$9),"",PROPER(TRIM(INDIRECT("'"&amp;data!$B58&amp;"'!"&amp;$AO$8&amp;CE$10))))</f>
        <v/>
      </c>
      <c r="CF21" s="182" t="str" cm="1">
        <f t="array" aca="1" ref="CF21" ca="1">IF(OR($B21=par_list_vypnut,$O21&lt;CF$9),"",PROPER(TRIM(INDIRECT("'"&amp;data!$B58&amp;"'!"&amp;$AN$8&amp;CF$10))))</f>
        <v/>
      </c>
      <c r="CG21" s="182" t="str" cm="1">
        <f t="array" aca="1" ref="CG21" ca="1">IF(OR($B21=par_list_vypnut,$O21&lt;CG$9),"",PROPER(TRIM(INDIRECT("'"&amp;data!$B58&amp;"'!"&amp;$AO$8&amp;CG$10))))</f>
        <v/>
      </c>
      <c r="CH21" s="182" t="str" cm="1">
        <f t="array" aca="1" ref="CH21" ca="1">IF(OR($B21=par_list_vypnut,$O21&lt;CH$9),"",PROPER(TRIM(INDIRECT("'"&amp;data!$B58&amp;"'!"&amp;$AN$8&amp;CH$10))))</f>
        <v/>
      </c>
      <c r="CI21" s="182" t="str" cm="1">
        <f t="array" aca="1" ref="CI21" ca="1">IF(OR($B21=par_list_vypnut,$O21&lt;CI$9),"",PROPER(TRIM(INDIRECT("'"&amp;data!$B58&amp;"'!"&amp;$AO$8&amp;CI$10))))</f>
        <v/>
      </c>
      <c r="CJ21" s="182" t="str" cm="1">
        <f t="array" aca="1" ref="CJ21" ca="1">IF(OR($B21=par_list_vypnut,$O21&lt;CJ$9),"",PROPER(TRIM(INDIRECT("'"&amp;data!$B58&amp;"'!"&amp;$AN$8&amp;CJ$10))))</f>
        <v/>
      </c>
      <c r="CK21" s="188" t="str" cm="1">
        <f t="array" aca="1" ref="CK21" ca="1">IF(OR($B21=par_list_vypnut,$O21&lt;CK$9),"",PROPER(TRIM(INDIRECT("'"&amp;data!$B58&amp;"'!"&amp;$AO$8&amp;CK$10))))</f>
        <v/>
      </c>
      <c r="CL21" s="194" t="str" cm="1">
        <f t="array" aca="1" ref="CL21" ca="1">IF($B21=par_list_vypnut,"",IF($O21&gt;=CL$9,VALUE(TRIM(INDIRECT("'"&amp;data!$B58&amp;"'!"&amp;$AP$8&amp;CL$10))),""))</f>
        <v/>
      </c>
      <c r="CM21" s="182" t="str" cm="1">
        <f t="array" aca="1" ref="CM21" ca="1">IF($B21=par_list_vypnut,"",IF($O21&gt;=CM$9,VALUE(TRIM(INDIRECT("'"&amp;data!$B58&amp;"'!"&amp;$AP$8&amp;CM$10))),""))</f>
        <v/>
      </c>
      <c r="CN21" s="182" t="str" cm="1">
        <f t="array" aca="1" ref="CN21" ca="1">IF($B21=par_list_vypnut,"",IF($O21&gt;=CN$9,VALUE(TRIM(INDIRECT("'"&amp;data!$B58&amp;"'!"&amp;$AP$8&amp;CN$10))),""))</f>
        <v/>
      </c>
      <c r="CO21" s="182" t="str" cm="1">
        <f t="array" aca="1" ref="CO21" ca="1">IF($B21=par_list_vypnut,"",IF($O21&gt;=CO$9,VALUE(TRIM(INDIRECT("'"&amp;data!$B58&amp;"'!"&amp;$AP$8&amp;CO$10))),""))</f>
        <v/>
      </c>
      <c r="CP21" s="182" t="str" cm="1">
        <f t="array" aca="1" ref="CP21" ca="1">IF($B21=par_list_vypnut,"",IF($O21&gt;=CP$9,VALUE(TRIM(INDIRECT("'"&amp;data!$B58&amp;"'!"&amp;$AP$8&amp;CP$10))),""))</f>
        <v/>
      </c>
      <c r="CQ21" s="182" t="str" cm="1">
        <f t="array" aca="1" ref="CQ21" ca="1">IF($B21=par_list_vypnut,"",IF($O21&gt;=CQ$9,VALUE(TRIM(INDIRECT("'"&amp;data!$B58&amp;"'!"&amp;$AP$8&amp;CQ$10))),""))</f>
        <v/>
      </c>
      <c r="CR21" s="182" t="str" cm="1">
        <f t="array" aca="1" ref="CR21" ca="1">IF($B21=par_list_vypnut,"",IF($O21&gt;=CR$9,VALUE(TRIM(INDIRECT("'"&amp;data!$B58&amp;"'!"&amp;$AP$8&amp;CR$10))),""))</f>
        <v/>
      </c>
      <c r="CS21" s="182" t="str" cm="1">
        <f t="array" aca="1" ref="CS21" ca="1">IF($B21=par_list_vypnut,"",IF($O21&gt;=CS$9,VALUE(TRIM(INDIRECT("'"&amp;data!$B58&amp;"'!"&amp;$AP$8&amp;CS$10))),""))</f>
        <v/>
      </c>
      <c r="CT21" s="182" t="str" cm="1">
        <f t="array" aca="1" ref="CT21" ca="1">IF($B21=par_list_vypnut,"",IF($O21&gt;=CT$9,VALUE(TRIM(INDIRECT("'"&amp;data!$B58&amp;"'!"&amp;$AP$8&amp;CT$10))),""))</f>
        <v/>
      </c>
      <c r="CU21" s="182" t="str" cm="1">
        <f t="array" aca="1" ref="CU21" ca="1">IF($B21=par_list_vypnut,"",IF($O21&gt;=CU$9,VALUE(TRIM(INDIRECT("'"&amp;data!$B58&amp;"'!"&amp;$AP$8&amp;CU$10))),""))</f>
        <v/>
      </c>
      <c r="CV21" s="182" t="str" cm="1">
        <f t="array" aca="1" ref="CV21" ca="1">IF($B21=par_list_vypnut,"",IF($O21&gt;=CV$9,VALUE(TRIM(INDIRECT("'"&amp;data!$B58&amp;"'!"&amp;$AP$8&amp;CV$10))),""))</f>
        <v/>
      </c>
      <c r="CW21" s="182" t="str" cm="1">
        <f t="array" aca="1" ref="CW21" ca="1">IF($B21=par_list_vypnut,"",IF($O21&gt;=CW$9,VALUE(TRIM(INDIRECT("'"&amp;data!$B58&amp;"'!"&amp;$AP$8&amp;CW$10))),""))</f>
        <v/>
      </c>
      <c r="CX21" s="182" t="str" cm="1">
        <f t="array" aca="1" ref="CX21" ca="1">IF($B21=par_list_vypnut,"",IF($O21&gt;=CX$9,VALUE(TRIM(INDIRECT("'"&amp;data!$B58&amp;"'!"&amp;$AP$8&amp;CX$10))),""))</f>
        <v/>
      </c>
      <c r="CY21" s="182" t="str" cm="1">
        <f t="array" aca="1" ref="CY21" ca="1">IF($B21=par_list_vypnut,"",IF($O21&gt;=CY$9,VALUE(TRIM(INDIRECT("'"&amp;data!$B58&amp;"'!"&amp;$AP$8&amp;CY$10))),""))</f>
        <v/>
      </c>
      <c r="CZ21" s="182" t="str" cm="1">
        <f t="array" aca="1" ref="CZ21" ca="1">IF($B21=par_list_vypnut,"",IF($O21&gt;=CZ$9,VALUE(TRIM(INDIRECT("'"&amp;data!$B58&amp;"'!"&amp;$AP$8&amp;CZ$10))),""))</f>
        <v/>
      </c>
      <c r="DA21" s="182" t="str" cm="1">
        <f t="array" aca="1" ref="DA21" ca="1">IF($B21=par_list_vypnut,"",IF($O21&gt;=DA$9,VALUE(TRIM(INDIRECT("'"&amp;data!$B58&amp;"'!"&amp;$AP$8&amp;DA$10))),""))</f>
        <v/>
      </c>
      <c r="DB21" s="182" t="str" cm="1">
        <f t="array" aca="1" ref="DB21" ca="1">IF($B21=par_list_vypnut,"",IF($O21&gt;=DB$9,VALUE(TRIM(INDIRECT("'"&amp;data!$B58&amp;"'!"&amp;$AP$8&amp;DB$10))),""))</f>
        <v/>
      </c>
      <c r="DC21" s="182" t="str" cm="1">
        <f t="array" aca="1" ref="DC21" ca="1">IF($B21=par_list_vypnut,"",IF($O21&gt;=DC$9,VALUE(TRIM(INDIRECT("'"&amp;data!$B58&amp;"'!"&amp;$AP$8&amp;DC$10))),""))</f>
        <v/>
      </c>
      <c r="DD21" s="182" t="str" cm="1">
        <f t="array" aca="1" ref="DD21" ca="1">IF($B21=par_list_vypnut,"",IF($O21&gt;=DD$9,VALUE(TRIM(INDIRECT("'"&amp;data!$B58&amp;"'!"&amp;$AP$8&amp;DD$10))),""))</f>
        <v/>
      </c>
      <c r="DE21" s="182" t="str" cm="1">
        <f t="array" aca="1" ref="DE21" ca="1">IF($B21=par_list_vypnut,"",IF($O21&gt;=DE$9,VALUE(TRIM(INDIRECT("'"&amp;data!$B58&amp;"'!"&amp;$AP$8&amp;DE$10))),""))</f>
        <v/>
      </c>
      <c r="DF21" s="182" t="str" cm="1">
        <f t="array" aca="1" ref="DF21" ca="1">IF($B21=par_list_vypnut,"",IF($O21&gt;=DF$9,VALUE(TRIM(INDIRECT("'"&amp;data!$B58&amp;"'!"&amp;$AP$8&amp;DF$10))),""))</f>
        <v/>
      </c>
      <c r="DG21" s="182" t="str" cm="1">
        <f t="array" aca="1" ref="DG21" ca="1">IF($B21=par_list_vypnut,"",IF($O21&gt;=DG$9,VALUE(TRIM(INDIRECT("'"&amp;data!$B58&amp;"'!"&amp;$AP$8&amp;DG$10))),""))</f>
        <v/>
      </c>
      <c r="DH21" s="182" t="str" cm="1">
        <f t="array" aca="1" ref="DH21" ca="1">IF($B21=par_list_vypnut,"",IF($O21&gt;=DH$9,VALUE(TRIM(INDIRECT("'"&amp;data!$B58&amp;"'!"&amp;$AP$8&amp;DH$10))),""))</f>
        <v/>
      </c>
      <c r="DI21" s="182" t="str" cm="1">
        <f t="array" aca="1" ref="DI21" ca="1">IF($B21=par_list_vypnut,"",IF($O21&gt;=DI$9,VALUE(TRIM(INDIRECT("'"&amp;data!$B58&amp;"'!"&amp;$AP$8&amp;DI$10))),""))</f>
        <v/>
      </c>
      <c r="DJ21" s="188" t="str" cm="1">
        <f t="array" aca="1" ref="DJ21" ca="1">IF($B21=par_list_vypnut,"",IF($O21&gt;=DJ$9,VALUE(TRIM(INDIRECT("'"&amp;data!$B58&amp;"'!"&amp;$AP$8&amp;DJ$10))),""))</f>
        <v/>
      </c>
      <c r="DK21" s="187" t="str" cm="1">
        <f t="array" aca="1" ref="DK21" ca="1">IF($B21=par_list_vypnut,"",IF($O21&gt;=DK$9,INDIRECT("'"&amp;data!$B58&amp;"'!"&amp;$AQ$8&amp;DK$10,TRUE),""))</f>
        <v/>
      </c>
      <c r="DL21" s="182" t="str" cm="1">
        <f t="array" aca="1" ref="DL21" ca="1">IF($B21=par_list_vypnut,"",IF($O21&gt;=DL$9,INDIRECT("'"&amp;data!$B58&amp;"'!"&amp;$AQ$8&amp;DL$10,TRUE),""))</f>
        <v/>
      </c>
      <c r="DM21" s="182" t="str" cm="1">
        <f t="array" aca="1" ref="DM21" ca="1">IF($B21=par_list_vypnut,"",IF($O21&gt;=DM$9,INDIRECT("'"&amp;data!$B58&amp;"'!"&amp;$AQ$8&amp;DM$10,TRUE),""))</f>
        <v/>
      </c>
      <c r="DN21" s="182" t="str" cm="1">
        <f t="array" aca="1" ref="DN21" ca="1">IF($B21=par_list_vypnut,"",IF($O21&gt;=DN$9,INDIRECT("'"&amp;data!$B58&amp;"'!"&amp;$AQ$8&amp;DN$10,TRUE),""))</f>
        <v/>
      </c>
      <c r="DO21" s="182" t="str" cm="1">
        <f t="array" aca="1" ref="DO21" ca="1">IF($B21=par_list_vypnut,"",IF($O21&gt;=DO$9,INDIRECT("'"&amp;data!$B58&amp;"'!"&amp;$AQ$8&amp;DO$10,TRUE),""))</f>
        <v/>
      </c>
      <c r="DP21" s="182" t="str" cm="1">
        <f t="array" aca="1" ref="DP21" ca="1">IF($B21=par_list_vypnut,"",IF($O21&gt;=DP$9,INDIRECT("'"&amp;data!$B58&amp;"'!"&amp;$AQ$8&amp;DP$10,TRUE),""))</f>
        <v/>
      </c>
      <c r="DQ21" s="182" t="str" cm="1">
        <f t="array" aca="1" ref="DQ21" ca="1">IF($B21=par_list_vypnut,"",IF($O21&gt;=DQ$9,INDIRECT("'"&amp;data!$B58&amp;"'!"&amp;$AQ$8&amp;DQ$10,TRUE),""))</f>
        <v/>
      </c>
      <c r="DR21" s="182" t="str" cm="1">
        <f t="array" aca="1" ref="DR21" ca="1">IF($B21=par_list_vypnut,"",IF($O21&gt;=DR$9,INDIRECT("'"&amp;data!$B58&amp;"'!"&amp;$AQ$8&amp;DR$10,TRUE),""))</f>
        <v/>
      </c>
      <c r="DS21" s="182" t="str" cm="1">
        <f t="array" aca="1" ref="DS21" ca="1">IF($B21=par_list_vypnut,"",IF($O21&gt;=DS$9,INDIRECT("'"&amp;data!$B58&amp;"'!"&amp;$AQ$8&amp;DS$10,TRUE),""))</f>
        <v/>
      </c>
      <c r="DT21" s="182" t="str" cm="1">
        <f t="array" aca="1" ref="DT21" ca="1">IF($B21=par_list_vypnut,"",IF($O21&gt;=DT$9,INDIRECT("'"&amp;data!$B58&amp;"'!"&amp;$AQ$8&amp;DT$10,TRUE),""))</f>
        <v/>
      </c>
      <c r="DU21" s="182" t="str" cm="1">
        <f t="array" aca="1" ref="DU21" ca="1">IF($B21=par_list_vypnut,"",IF($O21&gt;=DU$9,INDIRECT("'"&amp;data!$B58&amp;"'!"&amp;$AQ$8&amp;DU$10,TRUE),""))</f>
        <v/>
      </c>
      <c r="DV21" s="182" t="str" cm="1">
        <f t="array" aca="1" ref="DV21" ca="1">IF($B21=par_list_vypnut,"",IF($O21&gt;=DV$9,INDIRECT("'"&amp;data!$B58&amp;"'!"&amp;$AQ$8&amp;DV$10,TRUE),""))</f>
        <v/>
      </c>
      <c r="DW21" s="182" t="str" cm="1">
        <f t="array" aca="1" ref="DW21" ca="1">IF($B21=par_list_vypnut,"",IF($O21&gt;=DW$9,INDIRECT("'"&amp;data!$B58&amp;"'!"&amp;$AQ$8&amp;DW$10,TRUE),""))</f>
        <v/>
      </c>
      <c r="DX21" s="182" t="str" cm="1">
        <f t="array" aca="1" ref="DX21" ca="1">IF($B21=par_list_vypnut,"",IF($O21&gt;=DX$9,INDIRECT("'"&amp;data!$B58&amp;"'!"&amp;$AQ$8&amp;DX$10,TRUE),""))</f>
        <v/>
      </c>
      <c r="DY21" s="182" t="str" cm="1">
        <f t="array" aca="1" ref="DY21" ca="1">IF($B21=par_list_vypnut,"",IF($O21&gt;=DY$9,INDIRECT("'"&amp;data!$B58&amp;"'!"&amp;$AQ$8&amp;DY$10,TRUE),""))</f>
        <v/>
      </c>
      <c r="DZ21" s="182" t="str" cm="1">
        <f t="array" aca="1" ref="DZ21" ca="1">IF($B21=par_list_vypnut,"",IF($O21&gt;=DZ$9,INDIRECT("'"&amp;data!$B58&amp;"'!"&amp;$AQ$8&amp;DZ$10,TRUE),""))</f>
        <v/>
      </c>
      <c r="EA21" s="182" t="str" cm="1">
        <f t="array" aca="1" ref="EA21" ca="1">IF($B21=par_list_vypnut,"",IF($O21&gt;=EA$9,INDIRECT("'"&amp;data!$B58&amp;"'!"&amp;$AQ$8&amp;EA$10,TRUE),""))</f>
        <v/>
      </c>
      <c r="EB21" s="182" t="str" cm="1">
        <f t="array" aca="1" ref="EB21" ca="1">IF($B21=par_list_vypnut,"",IF($O21&gt;=EB$9,INDIRECT("'"&amp;data!$B58&amp;"'!"&amp;$AQ$8&amp;EB$10,TRUE),""))</f>
        <v/>
      </c>
      <c r="EC21" s="182" t="str" cm="1">
        <f t="array" aca="1" ref="EC21" ca="1">IF($B21=par_list_vypnut,"",IF($O21&gt;=EC$9,INDIRECT("'"&amp;data!$B58&amp;"'!"&amp;$AQ$8&amp;EC$10,TRUE),""))</f>
        <v/>
      </c>
      <c r="ED21" s="182" t="str" cm="1">
        <f t="array" aca="1" ref="ED21" ca="1">IF($B21=par_list_vypnut,"",IF($O21&gt;=ED$9,INDIRECT("'"&amp;data!$B58&amp;"'!"&amp;$AQ$8&amp;ED$10,TRUE),""))</f>
        <v/>
      </c>
      <c r="EE21" s="182" t="str" cm="1">
        <f t="array" aca="1" ref="EE21" ca="1">IF($B21=par_list_vypnut,"",IF($O21&gt;=EE$9,INDIRECT("'"&amp;data!$B58&amp;"'!"&amp;$AQ$8&amp;EE$10,TRUE),""))</f>
        <v/>
      </c>
      <c r="EF21" s="182" t="str" cm="1">
        <f t="array" aca="1" ref="EF21" ca="1">IF($B21=par_list_vypnut,"",IF($O21&gt;=EF$9,INDIRECT("'"&amp;data!$B58&amp;"'!"&amp;$AQ$8&amp;EF$10,TRUE),""))</f>
        <v/>
      </c>
      <c r="EG21" s="182" t="str" cm="1">
        <f t="array" aca="1" ref="EG21" ca="1">IF($B21=par_list_vypnut,"",IF($O21&gt;=EG$9,INDIRECT("'"&amp;data!$B58&amp;"'!"&amp;$AQ$8&amp;EG$10,TRUE),""))</f>
        <v/>
      </c>
      <c r="EH21" s="182" t="str" cm="1">
        <f t="array" aca="1" ref="EH21" ca="1">IF($B21=par_list_vypnut,"",IF($O21&gt;=EH$9,INDIRECT("'"&amp;data!$B58&amp;"'!"&amp;$AQ$8&amp;EH$10,TRUE),""))</f>
        <v/>
      </c>
      <c r="EI21" s="188" t="str" cm="1">
        <f t="array" aca="1" ref="EI21" ca="1">IF($B21=par_list_vypnut,"",IF($O21&gt;=EI$9,INDIRECT("'"&amp;data!$B58&amp;"'!"&amp;$AQ$8&amp;EI$10,TRUE),""))</f>
        <v/>
      </c>
      <c r="EJ21" s="194" t="str">
        <f t="shared" ca="1" si="48"/>
        <v/>
      </c>
      <c r="EK21" s="182" t="str">
        <f t="shared" ca="1" si="23"/>
        <v/>
      </c>
      <c r="EL21" s="182" t="str">
        <f t="shared" ca="1" si="24"/>
        <v/>
      </c>
      <c r="EM21" s="182" t="str">
        <f t="shared" ca="1" si="25"/>
        <v/>
      </c>
      <c r="EN21" s="182" t="str">
        <f t="shared" ca="1" si="26"/>
        <v/>
      </c>
      <c r="EO21" s="182" t="str">
        <f t="shared" ca="1" si="27"/>
        <v/>
      </c>
      <c r="EP21" s="182" t="str">
        <f t="shared" ca="1" si="28"/>
        <v/>
      </c>
      <c r="EQ21" s="182" t="str">
        <f t="shared" ca="1" si="29"/>
        <v/>
      </c>
      <c r="ER21" s="182" t="str">
        <f t="shared" ca="1" si="30"/>
        <v/>
      </c>
      <c r="ES21" s="182" t="str">
        <f t="shared" ca="1" si="31"/>
        <v/>
      </c>
      <c r="ET21" s="182" t="str">
        <f t="shared" ca="1" si="32"/>
        <v/>
      </c>
      <c r="EU21" s="182" t="str">
        <f t="shared" ca="1" si="33"/>
        <v/>
      </c>
      <c r="EV21" s="182" t="str">
        <f t="shared" ca="1" si="34"/>
        <v/>
      </c>
      <c r="EW21" s="182" t="str">
        <f t="shared" ca="1" si="35"/>
        <v/>
      </c>
      <c r="EX21" s="182" t="str">
        <f t="shared" ca="1" si="36"/>
        <v/>
      </c>
      <c r="EY21" s="182" t="str">
        <f t="shared" ca="1" si="37"/>
        <v/>
      </c>
      <c r="EZ21" s="182" t="str">
        <f t="shared" ca="1" si="38"/>
        <v/>
      </c>
      <c r="FA21" s="182" t="str">
        <f t="shared" ca="1" si="39"/>
        <v/>
      </c>
      <c r="FB21" s="182" t="str">
        <f t="shared" ca="1" si="40"/>
        <v/>
      </c>
      <c r="FC21" s="182" t="str">
        <f t="shared" ca="1" si="41"/>
        <v/>
      </c>
      <c r="FD21" s="182" t="str">
        <f t="shared" ca="1" si="42"/>
        <v/>
      </c>
      <c r="FE21" s="182" t="str">
        <f t="shared" ca="1" si="43"/>
        <v/>
      </c>
      <c r="FF21" s="182" t="str">
        <f t="shared" ca="1" si="44"/>
        <v/>
      </c>
      <c r="FG21" s="182" t="str">
        <f t="shared" ca="1" si="45"/>
        <v/>
      </c>
      <c r="FH21" s="192" t="str">
        <f t="shared" ca="1" si="46"/>
        <v/>
      </c>
      <c r="FI21" s="195" t="str">
        <f t="shared" ca="1" si="47"/>
        <v>10. od 0</v>
      </c>
      <c r="FJ21" s="196"/>
    </row>
    <row r="22" spans="1:166" ht="15" thickBot="1" x14ac:dyDescent="0.35">
      <c r="A22" s="5" t="str">
        <f t="shared" ca="1" si="4"/>
        <v>par_list_chyba</v>
      </c>
      <c r="B22" s="5" t="str" cm="1">
        <f t="array" aca="1" ref="B22" ca="1">INDIRECT("'"&amp;data!B59&amp;"'!"&amp;ADDRESS(ROW('Přihláška č. 1'!$I$4),COLUMN('Přihláška č. 1'!$I$4),4))</f>
        <v>par_list_chyba</v>
      </c>
      <c r="C22" s="206" t="str">
        <f>HYPERLINK("#'"&amp;data!B59&amp;"'!D4","..."&amp;D22&amp;"!")</f>
        <v>...11!</v>
      </c>
      <c r="D22" s="5">
        <v>11</v>
      </c>
      <c r="E22" s="177" t="str">
        <f ca="1">IF(B22=par_list_vypnut,"",($S$7-1+data!D59)&amp;". od "&amp;I22)</f>
        <v>11. od 0</v>
      </c>
      <c r="F22" s="178"/>
      <c r="G22" s="179"/>
      <c r="H22" s="180"/>
      <c r="I22" s="181">
        <f t="shared" ca="1" si="5"/>
        <v>0</v>
      </c>
      <c r="J22" s="182" t="str">
        <f t="shared" ca="1" si="6"/>
        <v>chyba zkratky</v>
      </c>
      <c r="K22" s="183"/>
      <c r="L22" s="184" t="str" cm="1">
        <f t="array" aca="1" ref="L22" ca="1">IF(B22=par_list_vypnut,"",INDIRECT("'"&amp;data!B59&amp;"'!"&amp;ADDRESS(ROW('Přihláška č. 1'!$D$12),COLUMN('Přihláška č. 1'!$D$12),4)))</f>
        <v>Viz zpráva vpravo --&gt;</v>
      </c>
      <c r="M22" s="185" t="str">
        <f t="shared" ca="1" si="7"/>
        <v/>
      </c>
      <c r="N22" s="186" t="str">
        <f t="shared" ca="1" si="8"/>
        <v/>
      </c>
      <c r="O22" s="187" cm="1">
        <f t="array" aca="1" ref="O22" ca="1">IF(B22=par_list_vypnut,"",INDIRECT("'"&amp;data!B59&amp;"'!"&amp;ADDRESS(ROW('Přihláška č. 1'!$D$6),COLUMN('Přihláška č. 1'!$D$6),4)))</f>
        <v>0</v>
      </c>
      <c r="P22" s="182">
        <f ca="1">IF(B22=par_list_vypnut,"",COUNTIF(INDIRECT("'"&amp;data!B59&amp;"'!"&amp;ADDRESS(ROW('Přihláška č. 1'!$D$9),COLUMN('Přihláška č. 1'!$D$9),4)),"*")+COUNTIF(INDIRECT("'"&amp;data!B59&amp;"'!"&amp;ADDRESS(ROW('Přihláška č. 1'!$D$10),COLUMN('Přihláška č. 1'!$D$10),4)),"*"))</f>
        <v>0</v>
      </c>
      <c r="Q22" s="182">
        <f t="shared" ca="1" si="9"/>
        <v>0</v>
      </c>
      <c r="R22" s="182">
        <f t="shared" ca="1" si="10"/>
        <v>0</v>
      </c>
      <c r="S22" s="188">
        <f t="shared" ca="1" si="11"/>
        <v>0</v>
      </c>
      <c r="T22" s="187" cm="1">
        <f t="array" aca="1" ref="T22" ca="1">IF(B22=par_list_vypnut,"",INDIRECT("'"&amp;data!B59&amp;"'!"&amp;ADDRESS(ROW('Přihláška č. 1'!$D$4),COLUMN('Přihláška č. 1'!$D$4),4)))</f>
        <v>0</v>
      </c>
      <c r="U22" s="182" t="str" cm="1">
        <f t="array" aca="1" ref="U22" ca="1">IF(B22=par_list_vypnut,"",INDIRECT("'"&amp;data!B59&amp;"'!"&amp;ADDRESS(ROW('Přihláška č. 1'!$I$31),COLUMN('Přihláška č. 1'!$I$31),4)))</f>
        <v/>
      </c>
      <c r="V22" s="182" cm="1">
        <f t="array" aca="1" ref="V22" ca="1">IF(B22=par_list_vypnut,"",INDIRECT("'"&amp;data!B59&amp;"'!"&amp;ADDRESS(ROW('Přihláška č. 1'!$D$5),COLUMN('Přihláška č. 1'!$D$5),4)))</f>
        <v>0</v>
      </c>
      <c r="W22" s="182" t="str" cm="1">
        <f t="array" aca="1" ref="W22" ca="1">IF(B22=par_list_vypnut,"",IF(INDIRECT("'"&amp;data!B59&amp;"'!"&amp;ADDRESS(ROW('Přihláška č. 1'!$D$8),COLUMN('Přihláška č. 1'!$D$8),4),TRUE)="","",INDIRECT("'"&amp;data!B59&amp;"'!"&amp;ADDRESS(ROW('Přihláška č. 1'!$D$8),COLUMN('Přihláška č. 1'!$D$8),4),TRUE)))</f>
        <v/>
      </c>
      <c r="X22" s="189" t="str" cm="1">
        <f t="array" aca="1" ref="X22" ca="1">IF(B22=par_list_vypnut,"",INDIRECT("'"&amp;data!B59&amp;"'!"&amp;ADDRESS(ROW('Přihláška č. 1'!$I$20),COLUMN('Přihláška č. 1'!$I$20),4)))</f>
        <v/>
      </c>
      <c r="Y22" s="190"/>
      <c r="Z22" s="191"/>
      <c r="AA22" s="187" t="str" cm="1">
        <f t="array" aca="1" ref="AA22" ca="1">IF(OR(B22=par_list_vypnut,P22&lt;1),"",PROPER(INDIRECT("'"&amp;data!B59&amp;"'!"&amp;ADDRESS(ROW('Přihláška č. 1'!$D$9),COLUMN('Přihláška č. 1'!$D$9),4))))</f>
        <v/>
      </c>
      <c r="AB22" s="182" t="str" cm="1">
        <f t="array" aca="1" ref="AB22" ca="1">IF(OR(B22=par_list_vypnut,P22&lt;2),"",PROPER(INDIRECT("'"&amp;data!B59&amp;"'!"&amp;ADDRESS(ROW('Přihláška č. 1'!$D$10),COLUMN('Přihláška č. 1'!$D$10),4))))</f>
        <v/>
      </c>
      <c r="AC22" s="182" t="str">
        <f t="shared" ca="1" si="12"/>
        <v/>
      </c>
      <c r="AD22" s="188" t="str">
        <f t="shared" ca="1" si="13"/>
        <v/>
      </c>
      <c r="AE22" s="187" t="str">
        <f t="shared" ca="1" si="14"/>
        <v/>
      </c>
      <c r="AF22" s="182" t="str">
        <f t="shared" ca="1" si="15"/>
        <v/>
      </c>
      <c r="AG22" s="182" t="str">
        <f t="shared" ca="1" si="16"/>
        <v/>
      </c>
      <c r="AH22" s="182" t="str">
        <f t="shared" ca="1" si="17"/>
        <v/>
      </c>
      <c r="AI22" s="182" t="str">
        <f t="shared" ca="1" si="18"/>
        <v/>
      </c>
      <c r="AJ22" s="192" t="str">
        <f t="shared" ca="1" si="19"/>
        <v/>
      </c>
      <c r="AK22" s="182" t="str">
        <f t="shared" ca="1" si="20"/>
        <v/>
      </c>
      <c r="AL22" s="182" t="str">
        <f t="shared" ca="1" si="21"/>
        <v/>
      </c>
      <c r="AM22" s="193" t="str">
        <f t="shared" ca="1" si="22"/>
        <v/>
      </c>
      <c r="AN22" s="187" t="str" cm="1">
        <f t="array" aca="1" ref="AN22" ca="1">IF(OR($B22=par_list_vypnut,$O22&lt;AN$9),"",PROPER(TRIM(INDIRECT("'"&amp;data!$B59&amp;"'!"&amp;$AN$8&amp;AN$10))))</f>
        <v/>
      </c>
      <c r="AO22" s="182" t="str" cm="1">
        <f t="array" aca="1" ref="AO22" ca="1">IF(OR($B22=par_list_vypnut,$O22&lt;AO$9),"",PROPER(TRIM(INDIRECT("'"&amp;data!$B59&amp;"'!"&amp;$AO$8&amp;AO$10))))</f>
        <v/>
      </c>
      <c r="AP22" s="182" t="str" cm="1">
        <f t="array" aca="1" ref="AP22" ca="1">IF(OR($B22=par_list_vypnut,$O22&lt;AP$9),"",PROPER(TRIM(INDIRECT("'"&amp;data!$B59&amp;"'!"&amp;$AN$8&amp;AP$10))))</f>
        <v/>
      </c>
      <c r="AQ22" s="182" t="str" cm="1">
        <f t="array" aca="1" ref="AQ22" ca="1">IF(OR($B22=par_list_vypnut,$O22&lt;AQ$9),"",PROPER(TRIM(INDIRECT("'"&amp;data!$B59&amp;"'!"&amp;$AO$8&amp;AQ$10))))</f>
        <v/>
      </c>
      <c r="AR22" s="182" t="str" cm="1">
        <f t="array" aca="1" ref="AR22" ca="1">IF(OR($B22=par_list_vypnut,$O22&lt;AR$9),"",PROPER(TRIM(INDIRECT("'"&amp;data!$B59&amp;"'!"&amp;$AN$8&amp;AR$10))))</f>
        <v/>
      </c>
      <c r="AS22" s="182" t="str" cm="1">
        <f t="array" aca="1" ref="AS22" ca="1">IF(OR($B22=par_list_vypnut,$O22&lt;AS$9),"",PROPER(TRIM(INDIRECT("'"&amp;data!$B59&amp;"'!"&amp;$AO$8&amp;AS$10))))</f>
        <v/>
      </c>
      <c r="AT22" s="182" t="str" cm="1">
        <f t="array" aca="1" ref="AT22" ca="1">IF(OR($B22=par_list_vypnut,$O22&lt;AT$9),"",PROPER(TRIM(INDIRECT("'"&amp;data!$B59&amp;"'!"&amp;$AN$8&amp;AT$10))))</f>
        <v/>
      </c>
      <c r="AU22" s="182" t="str" cm="1">
        <f t="array" aca="1" ref="AU22" ca="1">IF(OR($B22=par_list_vypnut,$O22&lt;AU$9),"",PROPER(TRIM(INDIRECT("'"&amp;data!$B59&amp;"'!"&amp;$AO$8&amp;AU$10))))</f>
        <v/>
      </c>
      <c r="AV22" s="182" t="str" cm="1">
        <f t="array" aca="1" ref="AV22" ca="1">IF(OR($B22=par_list_vypnut,$O22&lt;AV$9),"",PROPER(TRIM(INDIRECT("'"&amp;data!$B59&amp;"'!"&amp;$AN$8&amp;AV$10))))</f>
        <v/>
      </c>
      <c r="AW22" s="182" t="str" cm="1">
        <f t="array" aca="1" ref="AW22" ca="1">IF(OR($B22=par_list_vypnut,$O22&lt;AW$9),"",PROPER(TRIM(INDIRECT("'"&amp;data!$B59&amp;"'!"&amp;$AO$8&amp;AW$10))))</f>
        <v/>
      </c>
      <c r="AX22" s="182" t="str" cm="1">
        <f t="array" aca="1" ref="AX22" ca="1">IF(OR($B22=par_list_vypnut,$O22&lt;AX$9),"",PROPER(TRIM(INDIRECT("'"&amp;data!$B59&amp;"'!"&amp;$AN$8&amp;AX$10))))</f>
        <v/>
      </c>
      <c r="AY22" s="182" t="str" cm="1">
        <f t="array" aca="1" ref="AY22" ca="1">IF(OR($B22=par_list_vypnut,$O22&lt;AY$9),"",PROPER(TRIM(INDIRECT("'"&amp;data!$B59&amp;"'!"&amp;$AO$8&amp;AY$10))))</f>
        <v/>
      </c>
      <c r="AZ22" s="182" t="str" cm="1">
        <f t="array" aca="1" ref="AZ22" ca="1">IF(OR($B22=par_list_vypnut,$O22&lt;AZ$9),"",PROPER(TRIM(INDIRECT("'"&amp;data!$B59&amp;"'!"&amp;$AN$8&amp;AZ$10))))</f>
        <v/>
      </c>
      <c r="BA22" s="182" t="str" cm="1">
        <f t="array" aca="1" ref="BA22" ca="1">IF(OR($B22=par_list_vypnut,$O22&lt;BA$9),"",PROPER(TRIM(INDIRECT("'"&amp;data!$B59&amp;"'!"&amp;$AO$8&amp;BA$10))))</f>
        <v/>
      </c>
      <c r="BB22" s="182" t="str" cm="1">
        <f t="array" aca="1" ref="BB22" ca="1">IF(OR($B22=par_list_vypnut,$O22&lt;BB$9),"",PROPER(TRIM(INDIRECT("'"&amp;data!$B59&amp;"'!"&amp;$AN$8&amp;BB$10))))</f>
        <v/>
      </c>
      <c r="BC22" s="182" t="str" cm="1">
        <f t="array" aca="1" ref="BC22" ca="1">IF(OR($B22=par_list_vypnut,$O22&lt;BC$9),"",PROPER(TRIM(INDIRECT("'"&amp;data!$B59&amp;"'!"&amp;$AO$8&amp;BC$10))))</f>
        <v/>
      </c>
      <c r="BD22" s="182" t="str" cm="1">
        <f t="array" aca="1" ref="BD22" ca="1">IF(OR($B22=par_list_vypnut,$O22&lt;BD$9),"",PROPER(TRIM(INDIRECT("'"&amp;data!$B59&amp;"'!"&amp;$AN$8&amp;BD$10))))</f>
        <v/>
      </c>
      <c r="BE22" s="182" t="str" cm="1">
        <f t="array" aca="1" ref="BE22" ca="1">IF(OR($B22=par_list_vypnut,$O22&lt;BE$9),"",PROPER(TRIM(INDIRECT("'"&amp;data!$B59&amp;"'!"&amp;$AO$8&amp;BE$10))))</f>
        <v/>
      </c>
      <c r="BF22" s="182" t="str" cm="1">
        <f t="array" aca="1" ref="BF22" ca="1">IF(OR($B22=par_list_vypnut,$O22&lt;BF$9),"",PROPER(TRIM(INDIRECT("'"&amp;data!$B59&amp;"'!"&amp;$AN$8&amp;BF$10))))</f>
        <v/>
      </c>
      <c r="BG22" s="182" t="str" cm="1">
        <f t="array" aca="1" ref="BG22" ca="1">IF(OR($B22=par_list_vypnut,$O22&lt;BG$9),"",PROPER(TRIM(INDIRECT("'"&amp;data!$B59&amp;"'!"&amp;$AO$8&amp;BG$10))))</f>
        <v/>
      </c>
      <c r="BH22" s="182" t="str" cm="1">
        <f t="array" aca="1" ref="BH22" ca="1">IF(OR($B22=par_list_vypnut,$O22&lt;BH$9),"",PROPER(TRIM(INDIRECT("'"&amp;data!$B59&amp;"'!"&amp;$AN$8&amp;BH$10))))</f>
        <v/>
      </c>
      <c r="BI22" s="182" t="str" cm="1">
        <f t="array" aca="1" ref="BI22" ca="1">IF(OR($B22=par_list_vypnut,$O22&lt;BI$9),"",PROPER(TRIM(INDIRECT("'"&amp;data!$B59&amp;"'!"&amp;$AO$8&amp;BI$10))))</f>
        <v/>
      </c>
      <c r="BJ22" s="182" t="str" cm="1">
        <f t="array" aca="1" ref="BJ22" ca="1">IF(OR($B22=par_list_vypnut,$O22&lt;BJ$9),"",PROPER(TRIM(INDIRECT("'"&amp;data!$B59&amp;"'!"&amp;$AN$8&amp;BJ$10))))</f>
        <v/>
      </c>
      <c r="BK22" s="182" t="str" cm="1">
        <f t="array" aca="1" ref="BK22" ca="1">IF(OR($B22=par_list_vypnut,$O22&lt;BK$9),"",PROPER(TRIM(INDIRECT("'"&amp;data!$B59&amp;"'!"&amp;$AO$8&amp;BK$10))))</f>
        <v/>
      </c>
      <c r="BL22" s="182" t="str" cm="1">
        <f t="array" aca="1" ref="BL22" ca="1">IF(OR($B22=par_list_vypnut,$O22&lt;BL$9),"",PROPER(TRIM(INDIRECT("'"&amp;data!$B59&amp;"'!"&amp;$AN$8&amp;BL$10))))</f>
        <v/>
      </c>
      <c r="BM22" s="182" t="str" cm="1">
        <f t="array" aca="1" ref="BM22" ca="1">IF(OR($B22=par_list_vypnut,$O22&lt;BM$9),"",PROPER(TRIM(INDIRECT("'"&amp;data!$B59&amp;"'!"&amp;$AO$8&amp;BM$10))))</f>
        <v/>
      </c>
      <c r="BN22" s="182" t="str" cm="1">
        <f t="array" aca="1" ref="BN22" ca="1">IF(OR($B22=par_list_vypnut,$O22&lt;BN$9),"",PROPER(TRIM(INDIRECT("'"&amp;data!$B59&amp;"'!"&amp;$AN$8&amp;BN$10))))</f>
        <v/>
      </c>
      <c r="BO22" s="182" t="str" cm="1">
        <f t="array" aca="1" ref="BO22" ca="1">IF(OR($B22=par_list_vypnut,$O22&lt;BO$9),"",PROPER(TRIM(INDIRECT("'"&amp;data!$B59&amp;"'!"&amp;$AO$8&amp;BO$10))))</f>
        <v/>
      </c>
      <c r="BP22" s="182" t="str" cm="1">
        <f t="array" aca="1" ref="BP22" ca="1">IF(OR($B22=par_list_vypnut,$O22&lt;BP$9),"",PROPER(TRIM(INDIRECT("'"&amp;data!$B59&amp;"'!"&amp;$AN$8&amp;BP$10))))</f>
        <v/>
      </c>
      <c r="BQ22" s="182" t="str" cm="1">
        <f t="array" aca="1" ref="BQ22" ca="1">IF(OR($B22=par_list_vypnut,$O22&lt;BQ$9),"",PROPER(TRIM(INDIRECT("'"&amp;data!$B59&amp;"'!"&amp;$AO$8&amp;BQ$10))))</f>
        <v/>
      </c>
      <c r="BR22" s="182" t="str" cm="1">
        <f t="array" aca="1" ref="BR22" ca="1">IF(OR($B22=par_list_vypnut,$O22&lt;BR$9),"",PROPER(TRIM(INDIRECT("'"&amp;data!$B59&amp;"'!"&amp;$AN$8&amp;BR$10))))</f>
        <v/>
      </c>
      <c r="BS22" s="182" t="str" cm="1">
        <f t="array" aca="1" ref="BS22" ca="1">IF(OR($B22=par_list_vypnut,$O22&lt;BS$9),"",PROPER(TRIM(INDIRECT("'"&amp;data!$B59&amp;"'!"&amp;$AO$8&amp;BS$10))))</f>
        <v/>
      </c>
      <c r="BT22" s="182" t="str" cm="1">
        <f t="array" aca="1" ref="BT22" ca="1">IF(OR($B22=par_list_vypnut,$O22&lt;BT$9),"",PROPER(TRIM(INDIRECT("'"&amp;data!$B59&amp;"'!"&amp;$AN$8&amp;BT$10))))</f>
        <v/>
      </c>
      <c r="BU22" s="182" t="str" cm="1">
        <f t="array" aca="1" ref="BU22" ca="1">IF(OR($B22=par_list_vypnut,$O22&lt;BU$9),"",PROPER(TRIM(INDIRECT("'"&amp;data!$B59&amp;"'!"&amp;$AO$8&amp;BU$10))))</f>
        <v/>
      </c>
      <c r="BV22" s="182" t="str" cm="1">
        <f t="array" aca="1" ref="BV22" ca="1">IF(OR($B22=par_list_vypnut,$O22&lt;BV$9),"",PROPER(TRIM(INDIRECT("'"&amp;data!$B59&amp;"'!"&amp;$AN$8&amp;BV$10))))</f>
        <v/>
      </c>
      <c r="BW22" s="182" t="str" cm="1">
        <f t="array" aca="1" ref="BW22" ca="1">IF(OR($B22=par_list_vypnut,$O22&lt;BW$9),"",PROPER(TRIM(INDIRECT("'"&amp;data!$B59&amp;"'!"&amp;$AO$8&amp;BW$10))))</f>
        <v/>
      </c>
      <c r="BX22" s="182" t="str" cm="1">
        <f t="array" aca="1" ref="BX22" ca="1">IF(OR($B22=par_list_vypnut,$O22&lt;BX$9),"",PROPER(TRIM(INDIRECT("'"&amp;data!$B59&amp;"'!"&amp;$AN$8&amp;BX$10))))</f>
        <v/>
      </c>
      <c r="BY22" s="182" t="str" cm="1">
        <f t="array" aca="1" ref="BY22" ca="1">IF(OR($B22=par_list_vypnut,$O22&lt;BY$9),"",PROPER(TRIM(INDIRECT("'"&amp;data!$B59&amp;"'!"&amp;$AO$8&amp;BY$10))))</f>
        <v/>
      </c>
      <c r="BZ22" s="182" t="str" cm="1">
        <f t="array" aca="1" ref="BZ22" ca="1">IF(OR($B22=par_list_vypnut,$O22&lt;BZ$9),"",PROPER(TRIM(INDIRECT("'"&amp;data!$B59&amp;"'!"&amp;$AN$8&amp;BZ$10))))</f>
        <v/>
      </c>
      <c r="CA22" s="182" t="str" cm="1">
        <f t="array" aca="1" ref="CA22" ca="1">IF(OR($B22=par_list_vypnut,$O22&lt;CA$9),"",PROPER(TRIM(INDIRECT("'"&amp;data!$B59&amp;"'!"&amp;$AO$8&amp;CA$10))))</f>
        <v/>
      </c>
      <c r="CB22" s="182" t="str" cm="1">
        <f t="array" aca="1" ref="CB22" ca="1">IF(OR($B22=par_list_vypnut,$O22&lt;CB$9),"",PROPER(TRIM(INDIRECT("'"&amp;data!$B59&amp;"'!"&amp;$AN$8&amp;CB$10))))</f>
        <v/>
      </c>
      <c r="CC22" s="182" t="str" cm="1">
        <f t="array" aca="1" ref="CC22" ca="1">IF(OR($B22=par_list_vypnut,$O22&lt;CC$9),"",PROPER(TRIM(INDIRECT("'"&amp;data!$B59&amp;"'!"&amp;$AO$8&amp;CC$10))))</f>
        <v/>
      </c>
      <c r="CD22" s="182" t="str" cm="1">
        <f t="array" aca="1" ref="CD22" ca="1">IF(OR($B22=par_list_vypnut,$O22&lt;CD$9),"",PROPER(TRIM(INDIRECT("'"&amp;data!$B59&amp;"'!"&amp;$AN$8&amp;CD$10))))</f>
        <v/>
      </c>
      <c r="CE22" s="182" t="str" cm="1">
        <f t="array" aca="1" ref="CE22" ca="1">IF(OR($B22=par_list_vypnut,$O22&lt;CE$9),"",PROPER(TRIM(INDIRECT("'"&amp;data!$B59&amp;"'!"&amp;$AO$8&amp;CE$10))))</f>
        <v/>
      </c>
      <c r="CF22" s="182" t="str" cm="1">
        <f t="array" aca="1" ref="CF22" ca="1">IF(OR($B22=par_list_vypnut,$O22&lt;CF$9),"",PROPER(TRIM(INDIRECT("'"&amp;data!$B59&amp;"'!"&amp;$AN$8&amp;CF$10))))</f>
        <v/>
      </c>
      <c r="CG22" s="182" t="str" cm="1">
        <f t="array" aca="1" ref="CG22" ca="1">IF(OR($B22=par_list_vypnut,$O22&lt;CG$9),"",PROPER(TRIM(INDIRECT("'"&amp;data!$B59&amp;"'!"&amp;$AO$8&amp;CG$10))))</f>
        <v/>
      </c>
      <c r="CH22" s="182" t="str" cm="1">
        <f t="array" aca="1" ref="CH22" ca="1">IF(OR($B22=par_list_vypnut,$O22&lt;CH$9),"",PROPER(TRIM(INDIRECT("'"&amp;data!$B59&amp;"'!"&amp;$AN$8&amp;CH$10))))</f>
        <v/>
      </c>
      <c r="CI22" s="182" t="str" cm="1">
        <f t="array" aca="1" ref="CI22" ca="1">IF(OR($B22=par_list_vypnut,$O22&lt;CI$9),"",PROPER(TRIM(INDIRECT("'"&amp;data!$B59&amp;"'!"&amp;$AO$8&amp;CI$10))))</f>
        <v/>
      </c>
      <c r="CJ22" s="182" t="str" cm="1">
        <f t="array" aca="1" ref="CJ22" ca="1">IF(OR($B22=par_list_vypnut,$O22&lt;CJ$9),"",PROPER(TRIM(INDIRECT("'"&amp;data!$B59&amp;"'!"&amp;$AN$8&amp;CJ$10))))</f>
        <v/>
      </c>
      <c r="CK22" s="188" t="str" cm="1">
        <f t="array" aca="1" ref="CK22" ca="1">IF(OR($B22=par_list_vypnut,$O22&lt;CK$9),"",PROPER(TRIM(INDIRECT("'"&amp;data!$B59&amp;"'!"&amp;$AO$8&amp;CK$10))))</f>
        <v/>
      </c>
      <c r="CL22" s="194" t="str" cm="1">
        <f t="array" aca="1" ref="CL22" ca="1">IF($B22=par_list_vypnut,"",IF($O22&gt;=CL$9,VALUE(TRIM(INDIRECT("'"&amp;data!$B59&amp;"'!"&amp;$AP$8&amp;CL$10))),""))</f>
        <v/>
      </c>
      <c r="CM22" s="182" t="str" cm="1">
        <f t="array" aca="1" ref="CM22" ca="1">IF($B22=par_list_vypnut,"",IF($O22&gt;=CM$9,VALUE(TRIM(INDIRECT("'"&amp;data!$B59&amp;"'!"&amp;$AP$8&amp;CM$10))),""))</f>
        <v/>
      </c>
      <c r="CN22" s="182" t="str" cm="1">
        <f t="array" aca="1" ref="CN22" ca="1">IF($B22=par_list_vypnut,"",IF($O22&gt;=CN$9,VALUE(TRIM(INDIRECT("'"&amp;data!$B59&amp;"'!"&amp;$AP$8&amp;CN$10))),""))</f>
        <v/>
      </c>
      <c r="CO22" s="182" t="str" cm="1">
        <f t="array" aca="1" ref="CO22" ca="1">IF($B22=par_list_vypnut,"",IF($O22&gt;=CO$9,VALUE(TRIM(INDIRECT("'"&amp;data!$B59&amp;"'!"&amp;$AP$8&amp;CO$10))),""))</f>
        <v/>
      </c>
      <c r="CP22" s="182" t="str" cm="1">
        <f t="array" aca="1" ref="CP22" ca="1">IF($B22=par_list_vypnut,"",IF($O22&gt;=CP$9,VALUE(TRIM(INDIRECT("'"&amp;data!$B59&amp;"'!"&amp;$AP$8&amp;CP$10))),""))</f>
        <v/>
      </c>
      <c r="CQ22" s="182" t="str" cm="1">
        <f t="array" aca="1" ref="CQ22" ca="1">IF($B22=par_list_vypnut,"",IF($O22&gt;=CQ$9,VALUE(TRIM(INDIRECT("'"&amp;data!$B59&amp;"'!"&amp;$AP$8&amp;CQ$10))),""))</f>
        <v/>
      </c>
      <c r="CR22" s="182" t="str" cm="1">
        <f t="array" aca="1" ref="CR22" ca="1">IF($B22=par_list_vypnut,"",IF($O22&gt;=CR$9,VALUE(TRIM(INDIRECT("'"&amp;data!$B59&amp;"'!"&amp;$AP$8&amp;CR$10))),""))</f>
        <v/>
      </c>
      <c r="CS22" s="182" t="str" cm="1">
        <f t="array" aca="1" ref="CS22" ca="1">IF($B22=par_list_vypnut,"",IF($O22&gt;=CS$9,VALUE(TRIM(INDIRECT("'"&amp;data!$B59&amp;"'!"&amp;$AP$8&amp;CS$10))),""))</f>
        <v/>
      </c>
      <c r="CT22" s="182" t="str" cm="1">
        <f t="array" aca="1" ref="CT22" ca="1">IF($B22=par_list_vypnut,"",IF($O22&gt;=CT$9,VALUE(TRIM(INDIRECT("'"&amp;data!$B59&amp;"'!"&amp;$AP$8&amp;CT$10))),""))</f>
        <v/>
      </c>
      <c r="CU22" s="182" t="str" cm="1">
        <f t="array" aca="1" ref="CU22" ca="1">IF($B22=par_list_vypnut,"",IF($O22&gt;=CU$9,VALUE(TRIM(INDIRECT("'"&amp;data!$B59&amp;"'!"&amp;$AP$8&amp;CU$10))),""))</f>
        <v/>
      </c>
      <c r="CV22" s="182" t="str" cm="1">
        <f t="array" aca="1" ref="CV22" ca="1">IF($B22=par_list_vypnut,"",IF($O22&gt;=CV$9,VALUE(TRIM(INDIRECT("'"&amp;data!$B59&amp;"'!"&amp;$AP$8&amp;CV$10))),""))</f>
        <v/>
      </c>
      <c r="CW22" s="182" t="str" cm="1">
        <f t="array" aca="1" ref="CW22" ca="1">IF($B22=par_list_vypnut,"",IF($O22&gt;=CW$9,VALUE(TRIM(INDIRECT("'"&amp;data!$B59&amp;"'!"&amp;$AP$8&amp;CW$10))),""))</f>
        <v/>
      </c>
      <c r="CX22" s="182" t="str" cm="1">
        <f t="array" aca="1" ref="CX22" ca="1">IF($B22=par_list_vypnut,"",IF($O22&gt;=CX$9,VALUE(TRIM(INDIRECT("'"&amp;data!$B59&amp;"'!"&amp;$AP$8&amp;CX$10))),""))</f>
        <v/>
      </c>
      <c r="CY22" s="182" t="str" cm="1">
        <f t="array" aca="1" ref="CY22" ca="1">IF($B22=par_list_vypnut,"",IF($O22&gt;=CY$9,VALUE(TRIM(INDIRECT("'"&amp;data!$B59&amp;"'!"&amp;$AP$8&amp;CY$10))),""))</f>
        <v/>
      </c>
      <c r="CZ22" s="182" t="str" cm="1">
        <f t="array" aca="1" ref="CZ22" ca="1">IF($B22=par_list_vypnut,"",IF($O22&gt;=CZ$9,VALUE(TRIM(INDIRECT("'"&amp;data!$B59&amp;"'!"&amp;$AP$8&amp;CZ$10))),""))</f>
        <v/>
      </c>
      <c r="DA22" s="182" t="str" cm="1">
        <f t="array" aca="1" ref="DA22" ca="1">IF($B22=par_list_vypnut,"",IF($O22&gt;=DA$9,VALUE(TRIM(INDIRECT("'"&amp;data!$B59&amp;"'!"&amp;$AP$8&amp;DA$10))),""))</f>
        <v/>
      </c>
      <c r="DB22" s="182" t="str" cm="1">
        <f t="array" aca="1" ref="DB22" ca="1">IF($B22=par_list_vypnut,"",IF($O22&gt;=DB$9,VALUE(TRIM(INDIRECT("'"&amp;data!$B59&amp;"'!"&amp;$AP$8&amp;DB$10))),""))</f>
        <v/>
      </c>
      <c r="DC22" s="182" t="str" cm="1">
        <f t="array" aca="1" ref="DC22" ca="1">IF($B22=par_list_vypnut,"",IF($O22&gt;=DC$9,VALUE(TRIM(INDIRECT("'"&amp;data!$B59&amp;"'!"&amp;$AP$8&amp;DC$10))),""))</f>
        <v/>
      </c>
      <c r="DD22" s="182" t="str" cm="1">
        <f t="array" aca="1" ref="DD22" ca="1">IF($B22=par_list_vypnut,"",IF($O22&gt;=DD$9,VALUE(TRIM(INDIRECT("'"&amp;data!$B59&amp;"'!"&amp;$AP$8&amp;DD$10))),""))</f>
        <v/>
      </c>
      <c r="DE22" s="182" t="str" cm="1">
        <f t="array" aca="1" ref="DE22" ca="1">IF($B22=par_list_vypnut,"",IF($O22&gt;=DE$9,VALUE(TRIM(INDIRECT("'"&amp;data!$B59&amp;"'!"&amp;$AP$8&amp;DE$10))),""))</f>
        <v/>
      </c>
      <c r="DF22" s="182" t="str" cm="1">
        <f t="array" aca="1" ref="DF22" ca="1">IF($B22=par_list_vypnut,"",IF($O22&gt;=DF$9,VALUE(TRIM(INDIRECT("'"&amp;data!$B59&amp;"'!"&amp;$AP$8&amp;DF$10))),""))</f>
        <v/>
      </c>
      <c r="DG22" s="182" t="str" cm="1">
        <f t="array" aca="1" ref="DG22" ca="1">IF($B22=par_list_vypnut,"",IF($O22&gt;=DG$9,VALUE(TRIM(INDIRECT("'"&amp;data!$B59&amp;"'!"&amp;$AP$8&amp;DG$10))),""))</f>
        <v/>
      </c>
      <c r="DH22" s="182" t="str" cm="1">
        <f t="array" aca="1" ref="DH22" ca="1">IF($B22=par_list_vypnut,"",IF($O22&gt;=DH$9,VALUE(TRIM(INDIRECT("'"&amp;data!$B59&amp;"'!"&amp;$AP$8&amp;DH$10))),""))</f>
        <v/>
      </c>
      <c r="DI22" s="182" t="str" cm="1">
        <f t="array" aca="1" ref="DI22" ca="1">IF($B22=par_list_vypnut,"",IF($O22&gt;=DI$9,VALUE(TRIM(INDIRECT("'"&amp;data!$B59&amp;"'!"&amp;$AP$8&amp;DI$10))),""))</f>
        <v/>
      </c>
      <c r="DJ22" s="188" t="str" cm="1">
        <f t="array" aca="1" ref="DJ22" ca="1">IF($B22=par_list_vypnut,"",IF($O22&gt;=DJ$9,VALUE(TRIM(INDIRECT("'"&amp;data!$B59&amp;"'!"&amp;$AP$8&amp;DJ$10))),""))</f>
        <v/>
      </c>
      <c r="DK22" s="187" t="str" cm="1">
        <f t="array" aca="1" ref="DK22" ca="1">IF($B22=par_list_vypnut,"",IF($O22&gt;=DK$9,INDIRECT("'"&amp;data!$B59&amp;"'!"&amp;$AQ$8&amp;DK$10,TRUE),""))</f>
        <v/>
      </c>
      <c r="DL22" s="182" t="str" cm="1">
        <f t="array" aca="1" ref="DL22" ca="1">IF($B22=par_list_vypnut,"",IF($O22&gt;=DL$9,INDIRECT("'"&amp;data!$B59&amp;"'!"&amp;$AQ$8&amp;DL$10,TRUE),""))</f>
        <v/>
      </c>
      <c r="DM22" s="182" t="str" cm="1">
        <f t="array" aca="1" ref="DM22" ca="1">IF($B22=par_list_vypnut,"",IF($O22&gt;=DM$9,INDIRECT("'"&amp;data!$B59&amp;"'!"&amp;$AQ$8&amp;DM$10,TRUE),""))</f>
        <v/>
      </c>
      <c r="DN22" s="182" t="str" cm="1">
        <f t="array" aca="1" ref="DN22" ca="1">IF($B22=par_list_vypnut,"",IF($O22&gt;=DN$9,INDIRECT("'"&amp;data!$B59&amp;"'!"&amp;$AQ$8&amp;DN$10,TRUE),""))</f>
        <v/>
      </c>
      <c r="DO22" s="182" t="str" cm="1">
        <f t="array" aca="1" ref="DO22" ca="1">IF($B22=par_list_vypnut,"",IF($O22&gt;=DO$9,INDIRECT("'"&amp;data!$B59&amp;"'!"&amp;$AQ$8&amp;DO$10,TRUE),""))</f>
        <v/>
      </c>
      <c r="DP22" s="182" t="str" cm="1">
        <f t="array" aca="1" ref="DP22" ca="1">IF($B22=par_list_vypnut,"",IF($O22&gt;=DP$9,INDIRECT("'"&amp;data!$B59&amp;"'!"&amp;$AQ$8&amp;DP$10,TRUE),""))</f>
        <v/>
      </c>
      <c r="DQ22" s="182" t="str" cm="1">
        <f t="array" aca="1" ref="DQ22" ca="1">IF($B22=par_list_vypnut,"",IF($O22&gt;=DQ$9,INDIRECT("'"&amp;data!$B59&amp;"'!"&amp;$AQ$8&amp;DQ$10,TRUE),""))</f>
        <v/>
      </c>
      <c r="DR22" s="182" t="str" cm="1">
        <f t="array" aca="1" ref="DR22" ca="1">IF($B22=par_list_vypnut,"",IF($O22&gt;=DR$9,INDIRECT("'"&amp;data!$B59&amp;"'!"&amp;$AQ$8&amp;DR$10,TRUE),""))</f>
        <v/>
      </c>
      <c r="DS22" s="182" t="str" cm="1">
        <f t="array" aca="1" ref="DS22" ca="1">IF($B22=par_list_vypnut,"",IF($O22&gt;=DS$9,INDIRECT("'"&amp;data!$B59&amp;"'!"&amp;$AQ$8&amp;DS$10,TRUE),""))</f>
        <v/>
      </c>
      <c r="DT22" s="182" t="str" cm="1">
        <f t="array" aca="1" ref="DT22" ca="1">IF($B22=par_list_vypnut,"",IF($O22&gt;=DT$9,INDIRECT("'"&amp;data!$B59&amp;"'!"&amp;$AQ$8&amp;DT$10,TRUE),""))</f>
        <v/>
      </c>
      <c r="DU22" s="182" t="str" cm="1">
        <f t="array" aca="1" ref="DU22" ca="1">IF($B22=par_list_vypnut,"",IF($O22&gt;=DU$9,INDIRECT("'"&amp;data!$B59&amp;"'!"&amp;$AQ$8&amp;DU$10,TRUE),""))</f>
        <v/>
      </c>
      <c r="DV22" s="182" t="str" cm="1">
        <f t="array" aca="1" ref="DV22" ca="1">IF($B22=par_list_vypnut,"",IF($O22&gt;=DV$9,INDIRECT("'"&amp;data!$B59&amp;"'!"&amp;$AQ$8&amp;DV$10,TRUE),""))</f>
        <v/>
      </c>
      <c r="DW22" s="182" t="str" cm="1">
        <f t="array" aca="1" ref="DW22" ca="1">IF($B22=par_list_vypnut,"",IF($O22&gt;=DW$9,INDIRECT("'"&amp;data!$B59&amp;"'!"&amp;$AQ$8&amp;DW$10,TRUE),""))</f>
        <v/>
      </c>
      <c r="DX22" s="182" t="str" cm="1">
        <f t="array" aca="1" ref="DX22" ca="1">IF($B22=par_list_vypnut,"",IF($O22&gt;=DX$9,INDIRECT("'"&amp;data!$B59&amp;"'!"&amp;$AQ$8&amp;DX$10,TRUE),""))</f>
        <v/>
      </c>
      <c r="DY22" s="182" t="str" cm="1">
        <f t="array" aca="1" ref="DY22" ca="1">IF($B22=par_list_vypnut,"",IF($O22&gt;=DY$9,INDIRECT("'"&amp;data!$B59&amp;"'!"&amp;$AQ$8&amp;DY$10,TRUE),""))</f>
        <v/>
      </c>
      <c r="DZ22" s="182" t="str" cm="1">
        <f t="array" aca="1" ref="DZ22" ca="1">IF($B22=par_list_vypnut,"",IF($O22&gt;=DZ$9,INDIRECT("'"&amp;data!$B59&amp;"'!"&amp;$AQ$8&amp;DZ$10,TRUE),""))</f>
        <v/>
      </c>
      <c r="EA22" s="182" t="str" cm="1">
        <f t="array" aca="1" ref="EA22" ca="1">IF($B22=par_list_vypnut,"",IF($O22&gt;=EA$9,INDIRECT("'"&amp;data!$B59&amp;"'!"&amp;$AQ$8&amp;EA$10,TRUE),""))</f>
        <v/>
      </c>
      <c r="EB22" s="182" t="str" cm="1">
        <f t="array" aca="1" ref="EB22" ca="1">IF($B22=par_list_vypnut,"",IF($O22&gt;=EB$9,INDIRECT("'"&amp;data!$B59&amp;"'!"&amp;$AQ$8&amp;EB$10,TRUE),""))</f>
        <v/>
      </c>
      <c r="EC22" s="182" t="str" cm="1">
        <f t="array" aca="1" ref="EC22" ca="1">IF($B22=par_list_vypnut,"",IF($O22&gt;=EC$9,INDIRECT("'"&amp;data!$B59&amp;"'!"&amp;$AQ$8&amp;EC$10,TRUE),""))</f>
        <v/>
      </c>
      <c r="ED22" s="182" t="str" cm="1">
        <f t="array" aca="1" ref="ED22" ca="1">IF($B22=par_list_vypnut,"",IF($O22&gt;=ED$9,INDIRECT("'"&amp;data!$B59&amp;"'!"&amp;$AQ$8&amp;ED$10,TRUE),""))</f>
        <v/>
      </c>
      <c r="EE22" s="182" t="str" cm="1">
        <f t="array" aca="1" ref="EE22" ca="1">IF($B22=par_list_vypnut,"",IF($O22&gt;=EE$9,INDIRECT("'"&amp;data!$B59&amp;"'!"&amp;$AQ$8&amp;EE$10,TRUE),""))</f>
        <v/>
      </c>
      <c r="EF22" s="182" t="str" cm="1">
        <f t="array" aca="1" ref="EF22" ca="1">IF($B22=par_list_vypnut,"",IF($O22&gt;=EF$9,INDIRECT("'"&amp;data!$B59&amp;"'!"&amp;$AQ$8&amp;EF$10,TRUE),""))</f>
        <v/>
      </c>
      <c r="EG22" s="182" t="str" cm="1">
        <f t="array" aca="1" ref="EG22" ca="1">IF($B22=par_list_vypnut,"",IF($O22&gt;=EG$9,INDIRECT("'"&amp;data!$B59&amp;"'!"&amp;$AQ$8&amp;EG$10,TRUE),""))</f>
        <v/>
      </c>
      <c r="EH22" s="182" t="str" cm="1">
        <f t="array" aca="1" ref="EH22" ca="1">IF($B22=par_list_vypnut,"",IF($O22&gt;=EH$9,INDIRECT("'"&amp;data!$B59&amp;"'!"&amp;$AQ$8&amp;EH$10,TRUE),""))</f>
        <v/>
      </c>
      <c r="EI22" s="188" t="str" cm="1">
        <f t="array" aca="1" ref="EI22" ca="1">IF($B22=par_list_vypnut,"",IF($O22&gt;=EI$9,INDIRECT("'"&amp;data!$B59&amp;"'!"&amp;$AQ$8&amp;EI$10,TRUE),""))</f>
        <v/>
      </c>
      <c r="EJ22" s="194" t="str">
        <f t="shared" ca="1" si="48"/>
        <v/>
      </c>
      <c r="EK22" s="182" t="str">
        <f t="shared" ca="1" si="23"/>
        <v/>
      </c>
      <c r="EL22" s="182" t="str">
        <f t="shared" ca="1" si="24"/>
        <v/>
      </c>
      <c r="EM22" s="182" t="str">
        <f t="shared" ca="1" si="25"/>
        <v/>
      </c>
      <c r="EN22" s="182" t="str">
        <f t="shared" ca="1" si="26"/>
        <v/>
      </c>
      <c r="EO22" s="182" t="str">
        <f t="shared" ca="1" si="27"/>
        <v/>
      </c>
      <c r="EP22" s="182" t="str">
        <f t="shared" ca="1" si="28"/>
        <v/>
      </c>
      <c r="EQ22" s="182" t="str">
        <f t="shared" ca="1" si="29"/>
        <v/>
      </c>
      <c r="ER22" s="182" t="str">
        <f t="shared" ca="1" si="30"/>
        <v/>
      </c>
      <c r="ES22" s="182" t="str">
        <f t="shared" ca="1" si="31"/>
        <v/>
      </c>
      <c r="ET22" s="182" t="str">
        <f t="shared" ca="1" si="32"/>
        <v/>
      </c>
      <c r="EU22" s="182" t="str">
        <f t="shared" ca="1" si="33"/>
        <v/>
      </c>
      <c r="EV22" s="182" t="str">
        <f t="shared" ca="1" si="34"/>
        <v/>
      </c>
      <c r="EW22" s="182" t="str">
        <f t="shared" ca="1" si="35"/>
        <v/>
      </c>
      <c r="EX22" s="182" t="str">
        <f t="shared" ca="1" si="36"/>
        <v/>
      </c>
      <c r="EY22" s="182" t="str">
        <f t="shared" ca="1" si="37"/>
        <v/>
      </c>
      <c r="EZ22" s="182" t="str">
        <f t="shared" ca="1" si="38"/>
        <v/>
      </c>
      <c r="FA22" s="182" t="str">
        <f t="shared" ca="1" si="39"/>
        <v/>
      </c>
      <c r="FB22" s="182" t="str">
        <f t="shared" ca="1" si="40"/>
        <v/>
      </c>
      <c r="FC22" s="182" t="str">
        <f t="shared" ca="1" si="41"/>
        <v/>
      </c>
      <c r="FD22" s="182" t="str">
        <f t="shared" ca="1" si="42"/>
        <v/>
      </c>
      <c r="FE22" s="182" t="str">
        <f t="shared" ca="1" si="43"/>
        <v/>
      </c>
      <c r="FF22" s="182" t="str">
        <f t="shared" ca="1" si="44"/>
        <v/>
      </c>
      <c r="FG22" s="182" t="str">
        <f t="shared" ca="1" si="45"/>
        <v/>
      </c>
      <c r="FH22" s="192" t="str">
        <f t="shared" ca="1" si="46"/>
        <v/>
      </c>
      <c r="FI22" s="195" t="str">
        <f t="shared" ca="1" si="47"/>
        <v>11. od 0</v>
      </c>
      <c r="FJ22" s="196"/>
    </row>
    <row r="23" spans="1:166" ht="15" thickBot="1" x14ac:dyDescent="0.35">
      <c r="A23" s="5" t="str">
        <f t="shared" ca="1" si="4"/>
        <v>par_list_chyba</v>
      </c>
      <c r="B23" s="5" t="str" cm="1">
        <f t="array" aca="1" ref="B23" ca="1">INDIRECT("'"&amp;data!B60&amp;"'!"&amp;ADDRESS(ROW('Přihláška č. 1'!$I$4),COLUMN('Přihláška č. 1'!$I$4),4))</f>
        <v>par_list_chyba</v>
      </c>
      <c r="C23" s="206" t="str">
        <f>HYPERLINK("#'"&amp;data!B60&amp;"'!D4","..."&amp;D23&amp;"!")</f>
        <v>...12!</v>
      </c>
      <c r="D23" s="5">
        <v>12</v>
      </c>
      <c r="E23" s="177" t="str">
        <f ca="1">IF(B23=par_list_vypnut,"",($S$7-1+data!D60)&amp;". od "&amp;I23)</f>
        <v>12. od 0</v>
      </c>
      <c r="F23" s="178"/>
      <c r="G23" s="179"/>
      <c r="H23" s="180"/>
      <c r="I23" s="181">
        <f t="shared" ca="1" si="5"/>
        <v>0</v>
      </c>
      <c r="J23" s="182" t="str">
        <f t="shared" ca="1" si="6"/>
        <v>chyba zkratky</v>
      </c>
      <c r="K23" s="183"/>
      <c r="L23" s="184" t="str" cm="1">
        <f t="array" aca="1" ref="L23" ca="1">IF(B23=par_list_vypnut,"",INDIRECT("'"&amp;data!B60&amp;"'!"&amp;ADDRESS(ROW('Přihláška č. 1'!$D$12),COLUMN('Přihláška č. 1'!$D$12),4)))</f>
        <v>Viz zpráva vpravo --&gt;</v>
      </c>
      <c r="M23" s="185" t="str">
        <f t="shared" ca="1" si="7"/>
        <v/>
      </c>
      <c r="N23" s="186" t="str">
        <f t="shared" ca="1" si="8"/>
        <v/>
      </c>
      <c r="O23" s="187" cm="1">
        <f t="array" aca="1" ref="O23" ca="1">IF(B23=par_list_vypnut,"",INDIRECT("'"&amp;data!B60&amp;"'!"&amp;ADDRESS(ROW('Přihláška č. 1'!$D$6),COLUMN('Přihláška č. 1'!$D$6),4)))</f>
        <v>0</v>
      </c>
      <c r="P23" s="182">
        <f ca="1">IF(B23=par_list_vypnut,"",COUNTIF(INDIRECT("'"&amp;data!B60&amp;"'!"&amp;ADDRESS(ROW('Přihláška č. 1'!$D$9),COLUMN('Přihláška č. 1'!$D$9),4)),"*")+COUNTIF(INDIRECT("'"&amp;data!B60&amp;"'!"&amp;ADDRESS(ROW('Přihláška č. 1'!$D$10),COLUMN('Přihláška č. 1'!$D$10),4)),"*"))</f>
        <v>0</v>
      </c>
      <c r="Q23" s="182">
        <f t="shared" ca="1" si="9"/>
        <v>0</v>
      </c>
      <c r="R23" s="182">
        <f t="shared" ca="1" si="10"/>
        <v>0</v>
      </c>
      <c r="S23" s="188">
        <f t="shared" ca="1" si="11"/>
        <v>0</v>
      </c>
      <c r="T23" s="187" cm="1">
        <f t="array" aca="1" ref="T23" ca="1">IF(B23=par_list_vypnut,"",INDIRECT("'"&amp;data!B60&amp;"'!"&amp;ADDRESS(ROW('Přihláška č. 1'!$D$4),COLUMN('Přihláška č. 1'!$D$4),4)))</f>
        <v>0</v>
      </c>
      <c r="U23" s="182" t="str" cm="1">
        <f t="array" aca="1" ref="U23" ca="1">IF(B23=par_list_vypnut,"",INDIRECT("'"&amp;data!B60&amp;"'!"&amp;ADDRESS(ROW('Přihláška č. 1'!$I$31),COLUMN('Přihláška č. 1'!$I$31),4)))</f>
        <v/>
      </c>
      <c r="V23" s="182" cm="1">
        <f t="array" aca="1" ref="V23" ca="1">IF(B23=par_list_vypnut,"",INDIRECT("'"&amp;data!B60&amp;"'!"&amp;ADDRESS(ROW('Přihláška č. 1'!$D$5),COLUMN('Přihláška č. 1'!$D$5),4)))</f>
        <v>0</v>
      </c>
      <c r="W23" s="182" t="str" cm="1">
        <f t="array" aca="1" ref="W23" ca="1">IF(B23=par_list_vypnut,"",IF(INDIRECT("'"&amp;data!B60&amp;"'!"&amp;ADDRESS(ROW('Přihláška č. 1'!$D$8),COLUMN('Přihláška č. 1'!$D$8),4),TRUE)="","",INDIRECT("'"&amp;data!B60&amp;"'!"&amp;ADDRESS(ROW('Přihláška č. 1'!$D$8),COLUMN('Přihláška č. 1'!$D$8),4),TRUE)))</f>
        <v/>
      </c>
      <c r="X23" s="189" t="str" cm="1">
        <f t="array" aca="1" ref="X23" ca="1">IF(B23=par_list_vypnut,"",INDIRECT("'"&amp;data!B60&amp;"'!"&amp;ADDRESS(ROW('Přihláška č. 1'!$I$20),COLUMN('Přihláška č. 1'!$I$20),4)))</f>
        <v/>
      </c>
      <c r="Y23" s="190"/>
      <c r="Z23" s="191"/>
      <c r="AA23" s="187" t="str" cm="1">
        <f t="array" aca="1" ref="AA23" ca="1">IF(OR(B23=par_list_vypnut,P23&lt;1),"",PROPER(INDIRECT("'"&amp;data!B60&amp;"'!"&amp;ADDRESS(ROW('Přihláška č. 1'!$D$9),COLUMN('Přihláška č. 1'!$D$9),4))))</f>
        <v/>
      </c>
      <c r="AB23" s="182" t="str" cm="1">
        <f t="array" aca="1" ref="AB23" ca="1">IF(OR(B23=par_list_vypnut,P23&lt;2),"",PROPER(INDIRECT("'"&amp;data!B60&amp;"'!"&amp;ADDRESS(ROW('Přihláška č. 1'!$D$10),COLUMN('Přihláška č. 1'!$D$10),4))))</f>
        <v/>
      </c>
      <c r="AC23" s="182" t="str">
        <f t="shared" ca="1" si="12"/>
        <v/>
      </c>
      <c r="AD23" s="188" t="str">
        <f t="shared" ca="1" si="13"/>
        <v/>
      </c>
      <c r="AE23" s="187" t="str">
        <f t="shared" ca="1" si="14"/>
        <v/>
      </c>
      <c r="AF23" s="182" t="str">
        <f t="shared" ca="1" si="15"/>
        <v/>
      </c>
      <c r="AG23" s="182" t="str">
        <f t="shared" ca="1" si="16"/>
        <v/>
      </c>
      <c r="AH23" s="182" t="str">
        <f t="shared" ca="1" si="17"/>
        <v/>
      </c>
      <c r="AI23" s="182" t="str">
        <f t="shared" ca="1" si="18"/>
        <v/>
      </c>
      <c r="AJ23" s="192" t="str">
        <f t="shared" ca="1" si="19"/>
        <v/>
      </c>
      <c r="AK23" s="182" t="str">
        <f t="shared" ca="1" si="20"/>
        <v/>
      </c>
      <c r="AL23" s="182" t="str">
        <f t="shared" ca="1" si="21"/>
        <v/>
      </c>
      <c r="AM23" s="193" t="str">
        <f t="shared" ca="1" si="22"/>
        <v/>
      </c>
      <c r="AN23" s="187" t="str" cm="1">
        <f t="array" aca="1" ref="AN23" ca="1">IF(OR($B23=par_list_vypnut,$O23&lt;AN$9),"",PROPER(TRIM(INDIRECT("'"&amp;data!$B60&amp;"'!"&amp;$AN$8&amp;AN$10))))</f>
        <v/>
      </c>
      <c r="AO23" s="182" t="str" cm="1">
        <f t="array" aca="1" ref="AO23" ca="1">IF(OR($B23=par_list_vypnut,$O23&lt;AO$9),"",PROPER(TRIM(INDIRECT("'"&amp;data!$B60&amp;"'!"&amp;$AO$8&amp;AO$10))))</f>
        <v/>
      </c>
      <c r="AP23" s="182" t="str" cm="1">
        <f t="array" aca="1" ref="AP23" ca="1">IF(OR($B23=par_list_vypnut,$O23&lt;AP$9),"",PROPER(TRIM(INDIRECT("'"&amp;data!$B60&amp;"'!"&amp;$AN$8&amp;AP$10))))</f>
        <v/>
      </c>
      <c r="AQ23" s="182" t="str" cm="1">
        <f t="array" aca="1" ref="AQ23" ca="1">IF(OR($B23=par_list_vypnut,$O23&lt;AQ$9),"",PROPER(TRIM(INDIRECT("'"&amp;data!$B60&amp;"'!"&amp;$AO$8&amp;AQ$10))))</f>
        <v/>
      </c>
      <c r="AR23" s="182" t="str" cm="1">
        <f t="array" aca="1" ref="AR23" ca="1">IF(OR($B23=par_list_vypnut,$O23&lt;AR$9),"",PROPER(TRIM(INDIRECT("'"&amp;data!$B60&amp;"'!"&amp;$AN$8&amp;AR$10))))</f>
        <v/>
      </c>
      <c r="AS23" s="182" t="str" cm="1">
        <f t="array" aca="1" ref="AS23" ca="1">IF(OR($B23=par_list_vypnut,$O23&lt;AS$9),"",PROPER(TRIM(INDIRECT("'"&amp;data!$B60&amp;"'!"&amp;$AO$8&amp;AS$10))))</f>
        <v/>
      </c>
      <c r="AT23" s="182" t="str" cm="1">
        <f t="array" aca="1" ref="AT23" ca="1">IF(OR($B23=par_list_vypnut,$O23&lt;AT$9),"",PROPER(TRIM(INDIRECT("'"&amp;data!$B60&amp;"'!"&amp;$AN$8&amp;AT$10))))</f>
        <v/>
      </c>
      <c r="AU23" s="182" t="str" cm="1">
        <f t="array" aca="1" ref="AU23" ca="1">IF(OR($B23=par_list_vypnut,$O23&lt;AU$9),"",PROPER(TRIM(INDIRECT("'"&amp;data!$B60&amp;"'!"&amp;$AO$8&amp;AU$10))))</f>
        <v/>
      </c>
      <c r="AV23" s="182" t="str" cm="1">
        <f t="array" aca="1" ref="AV23" ca="1">IF(OR($B23=par_list_vypnut,$O23&lt;AV$9),"",PROPER(TRIM(INDIRECT("'"&amp;data!$B60&amp;"'!"&amp;$AN$8&amp;AV$10))))</f>
        <v/>
      </c>
      <c r="AW23" s="182" t="str" cm="1">
        <f t="array" aca="1" ref="AW23" ca="1">IF(OR($B23=par_list_vypnut,$O23&lt;AW$9),"",PROPER(TRIM(INDIRECT("'"&amp;data!$B60&amp;"'!"&amp;$AO$8&amp;AW$10))))</f>
        <v/>
      </c>
      <c r="AX23" s="182" t="str" cm="1">
        <f t="array" aca="1" ref="AX23" ca="1">IF(OR($B23=par_list_vypnut,$O23&lt;AX$9),"",PROPER(TRIM(INDIRECT("'"&amp;data!$B60&amp;"'!"&amp;$AN$8&amp;AX$10))))</f>
        <v/>
      </c>
      <c r="AY23" s="182" t="str" cm="1">
        <f t="array" aca="1" ref="AY23" ca="1">IF(OR($B23=par_list_vypnut,$O23&lt;AY$9),"",PROPER(TRIM(INDIRECT("'"&amp;data!$B60&amp;"'!"&amp;$AO$8&amp;AY$10))))</f>
        <v/>
      </c>
      <c r="AZ23" s="182" t="str" cm="1">
        <f t="array" aca="1" ref="AZ23" ca="1">IF(OR($B23=par_list_vypnut,$O23&lt;AZ$9),"",PROPER(TRIM(INDIRECT("'"&amp;data!$B60&amp;"'!"&amp;$AN$8&amp;AZ$10))))</f>
        <v/>
      </c>
      <c r="BA23" s="182" t="str" cm="1">
        <f t="array" aca="1" ref="BA23" ca="1">IF(OR($B23=par_list_vypnut,$O23&lt;BA$9),"",PROPER(TRIM(INDIRECT("'"&amp;data!$B60&amp;"'!"&amp;$AO$8&amp;BA$10))))</f>
        <v/>
      </c>
      <c r="BB23" s="182" t="str" cm="1">
        <f t="array" aca="1" ref="BB23" ca="1">IF(OR($B23=par_list_vypnut,$O23&lt;BB$9),"",PROPER(TRIM(INDIRECT("'"&amp;data!$B60&amp;"'!"&amp;$AN$8&amp;BB$10))))</f>
        <v/>
      </c>
      <c r="BC23" s="182" t="str" cm="1">
        <f t="array" aca="1" ref="BC23" ca="1">IF(OR($B23=par_list_vypnut,$O23&lt;BC$9),"",PROPER(TRIM(INDIRECT("'"&amp;data!$B60&amp;"'!"&amp;$AO$8&amp;BC$10))))</f>
        <v/>
      </c>
      <c r="BD23" s="182" t="str" cm="1">
        <f t="array" aca="1" ref="BD23" ca="1">IF(OR($B23=par_list_vypnut,$O23&lt;BD$9),"",PROPER(TRIM(INDIRECT("'"&amp;data!$B60&amp;"'!"&amp;$AN$8&amp;BD$10))))</f>
        <v/>
      </c>
      <c r="BE23" s="182" t="str" cm="1">
        <f t="array" aca="1" ref="BE23" ca="1">IF(OR($B23=par_list_vypnut,$O23&lt;BE$9),"",PROPER(TRIM(INDIRECT("'"&amp;data!$B60&amp;"'!"&amp;$AO$8&amp;BE$10))))</f>
        <v/>
      </c>
      <c r="BF23" s="182" t="str" cm="1">
        <f t="array" aca="1" ref="BF23" ca="1">IF(OR($B23=par_list_vypnut,$O23&lt;BF$9),"",PROPER(TRIM(INDIRECT("'"&amp;data!$B60&amp;"'!"&amp;$AN$8&amp;BF$10))))</f>
        <v/>
      </c>
      <c r="BG23" s="182" t="str" cm="1">
        <f t="array" aca="1" ref="BG23" ca="1">IF(OR($B23=par_list_vypnut,$O23&lt;BG$9),"",PROPER(TRIM(INDIRECT("'"&amp;data!$B60&amp;"'!"&amp;$AO$8&amp;BG$10))))</f>
        <v/>
      </c>
      <c r="BH23" s="182" t="str" cm="1">
        <f t="array" aca="1" ref="BH23" ca="1">IF(OR($B23=par_list_vypnut,$O23&lt;BH$9),"",PROPER(TRIM(INDIRECT("'"&amp;data!$B60&amp;"'!"&amp;$AN$8&amp;BH$10))))</f>
        <v/>
      </c>
      <c r="BI23" s="182" t="str" cm="1">
        <f t="array" aca="1" ref="BI23" ca="1">IF(OR($B23=par_list_vypnut,$O23&lt;BI$9),"",PROPER(TRIM(INDIRECT("'"&amp;data!$B60&amp;"'!"&amp;$AO$8&amp;BI$10))))</f>
        <v/>
      </c>
      <c r="BJ23" s="182" t="str" cm="1">
        <f t="array" aca="1" ref="BJ23" ca="1">IF(OR($B23=par_list_vypnut,$O23&lt;BJ$9),"",PROPER(TRIM(INDIRECT("'"&amp;data!$B60&amp;"'!"&amp;$AN$8&amp;BJ$10))))</f>
        <v/>
      </c>
      <c r="BK23" s="182" t="str" cm="1">
        <f t="array" aca="1" ref="BK23" ca="1">IF(OR($B23=par_list_vypnut,$O23&lt;BK$9),"",PROPER(TRIM(INDIRECT("'"&amp;data!$B60&amp;"'!"&amp;$AO$8&amp;BK$10))))</f>
        <v/>
      </c>
      <c r="BL23" s="182" t="str" cm="1">
        <f t="array" aca="1" ref="BL23" ca="1">IF(OR($B23=par_list_vypnut,$O23&lt;BL$9),"",PROPER(TRIM(INDIRECT("'"&amp;data!$B60&amp;"'!"&amp;$AN$8&amp;BL$10))))</f>
        <v/>
      </c>
      <c r="BM23" s="182" t="str" cm="1">
        <f t="array" aca="1" ref="BM23" ca="1">IF(OR($B23=par_list_vypnut,$O23&lt;BM$9),"",PROPER(TRIM(INDIRECT("'"&amp;data!$B60&amp;"'!"&amp;$AO$8&amp;BM$10))))</f>
        <v/>
      </c>
      <c r="BN23" s="182" t="str" cm="1">
        <f t="array" aca="1" ref="BN23" ca="1">IF(OR($B23=par_list_vypnut,$O23&lt;BN$9),"",PROPER(TRIM(INDIRECT("'"&amp;data!$B60&amp;"'!"&amp;$AN$8&amp;BN$10))))</f>
        <v/>
      </c>
      <c r="BO23" s="182" t="str" cm="1">
        <f t="array" aca="1" ref="BO23" ca="1">IF(OR($B23=par_list_vypnut,$O23&lt;BO$9),"",PROPER(TRIM(INDIRECT("'"&amp;data!$B60&amp;"'!"&amp;$AO$8&amp;BO$10))))</f>
        <v/>
      </c>
      <c r="BP23" s="182" t="str" cm="1">
        <f t="array" aca="1" ref="BP23" ca="1">IF(OR($B23=par_list_vypnut,$O23&lt;BP$9),"",PROPER(TRIM(INDIRECT("'"&amp;data!$B60&amp;"'!"&amp;$AN$8&amp;BP$10))))</f>
        <v/>
      </c>
      <c r="BQ23" s="182" t="str" cm="1">
        <f t="array" aca="1" ref="BQ23" ca="1">IF(OR($B23=par_list_vypnut,$O23&lt;BQ$9),"",PROPER(TRIM(INDIRECT("'"&amp;data!$B60&amp;"'!"&amp;$AO$8&amp;BQ$10))))</f>
        <v/>
      </c>
      <c r="BR23" s="182" t="str" cm="1">
        <f t="array" aca="1" ref="BR23" ca="1">IF(OR($B23=par_list_vypnut,$O23&lt;BR$9),"",PROPER(TRIM(INDIRECT("'"&amp;data!$B60&amp;"'!"&amp;$AN$8&amp;BR$10))))</f>
        <v/>
      </c>
      <c r="BS23" s="182" t="str" cm="1">
        <f t="array" aca="1" ref="BS23" ca="1">IF(OR($B23=par_list_vypnut,$O23&lt;BS$9),"",PROPER(TRIM(INDIRECT("'"&amp;data!$B60&amp;"'!"&amp;$AO$8&amp;BS$10))))</f>
        <v/>
      </c>
      <c r="BT23" s="182" t="str" cm="1">
        <f t="array" aca="1" ref="BT23" ca="1">IF(OR($B23=par_list_vypnut,$O23&lt;BT$9),"",PROPER(TRIM(INDIRECT("'"&amp;data!$B60&amp;"'!"&amp;$AN$8&amp;BT$10))))</f>
        <v/>
      </c>
      <c r="BU23" s="182" t="str" cm="1">
        <f t="array" aca="1" ref="BU23" ca="1">IF(OR($B23=par_list_vypnut,$O23&lt;BU$9),"",PROPER(TRIM(INDIRECT("'"&amp;data!$B60&amp;"'!"&amp;$AO$8&amp;BU$10))))</f>
        <v/>
      </c>
      <c r="BV23" s="182" t="str" cm="1">
        <f t="array" aca="1" ref="BV23" ca="1">IF(OR($B23=par_list_vypnut,$O23&lt;BV$9),"",PROPER(TRIM(INDIRECT("'"&amp;data!$B60&amp;"'!"&amp;$AN$8&amp;BV$10))))</f>
        <v/>
      </c>
      <c r="BW23" s="182" t="str" cm="1">
        <f t="array" aca="1" ref="BW23" ca="1">IF(OR($B23=par_list_vypnut,$O23&lt;BW$9),"",PROPER(TRIM(INDIRECT("'"&amp;data!$B60&amp;"'!"&amp;$AO$8&amp;BW$10))))</f>
        <v/>
      </c>
      <c r="BX23" s="182" t="str" cm="1">
        <f t="array" aca="1" ref="BX23" ca="1">IF(OR($B23=par_list_vypnut,$O23&lt;BX$9),"",PROPER(TRIM(INDIRECT("'"&amp;data!$B60&amp;"'!"&amp;$AN$8&amp;BX$10))))</f>
        <v/>
      </c>
      <c r="BY23" s="182" t="str" cm="1">
        <f t="array" aca="1" ref="BY23" ca="1">IF(OR($B23=par_list_vypnut,$O23&lt;BY$9),"",PROPER(TRIM(INDIRECT("'"&amp;data!$B60&amp;"'!"&amp;$AO$8&amp;BY$10))))</f>
        <v/>
      </c>
      <c r="BZ23" s="182" t="str" cm="1">
        <f t="array" aca="1" ref="BZ23" ca="1">IF(OR($B23=par_list_vypnut,$O23&lt;BZ$9),"",PROPER(TRIM(INDIRECT("'"&amp;data!$B60&amp;"'!"&amp;$AN$8&amp;BZ$10))))</f>
        <v/>
      </c>
      <c r="CA23" s="182" t="str" cm="1">
        <f t="array" aca="1" ref="CA23" ca="1">IF(OR($B23=par_list_vypnut,$O23&lt;CA$9),"",PROPER(TRIM(INDIRECT("'"&amp;data!$B60&amp;"'!"&amp;$AO$8&amp;CA$10))))</f>
        <v/>
      </c>
      <c r="CB23" s="182" t="str" cm="1">
        <f t="array" aca="1" ref="CB23" ca="1">IF(OR($B23=par_list_vypnut,$O23&lt;CB$9),"",PROPER(TRIM(INDIRECT("'"&amp;data!$B60&amp;"'!"&amp;$AN$8&amp;CB$10))))</f>
        <v/>
      </c>
      <c r="CC23" s="182" t="str" cm="1">
        <f t="array" aca="1" ref="CC23" ca="1">IF(OR($B23=par_list_vypnut,$O23&lt;CC$9),"",PROPER(TRIM(INDIRECT("'"&amp;data!$B60&amp;"'!"&amp;$AO$8&amp;CC$10))))</f>
        <v/>
      </c>
      <c r="CD23" s="182" t="str" cm="1">
        <f t="array" aca="1" ref="CD23" ca="1">IF(OR($B23=par_list_vypnut,$O23&lt;CD$9),"",PROPER(TRIM(INDIRECT("'"&amp;data!$B60&amp;"'!"&amp;$AN$8&amp;CD$10))))</f>
        <v/>
      </c>
      <c r="CE23" s="182" t="str" cm="1">
        <f t="array" aca="1" ref="CE23" ca="1">IF(OR($B23=par_list_vypnut,$O23&lt;CE$9),"",PROPER(TRIM(INDIRECT("'"&amp;data!$B60&amp;"'!"&amp;$AO$8&amp;CE$10))))</f>
        <v/>
      </c>
      <c r="CF23" s="182" t="str" cm="1">
        <f t="array" aca="1" ref="CF23" ca="1">IF(OR($B23=par_list_vypnut,$O23&lt;CF$9),"",PROPER(TRIM(INDIRECT("'"&amp;data!$B60&amp;"'!"&amp;$AN$8&amp;CF$10))))</f>
        <v/>
      </c>
      <c r="CG23" s="182" t="str" cm="1">
        <f t="array" aca="1" ref="CG23" ca="1">IF(OR($B23=par_list_vypnut,$O23&lt;CG$9),"",PROPER(TRIM(INDIRECT("'"&amp;data!$B60&amp;"'!"&amp;$AO$8&amp;CG$10))))</f>
        <v/>
      </c>
      <c r="CH23" s="182" t="str" cm="1">
        <f t="array" aca="1" ref="CH23" ca="1">IF(OR($B23=par_list_vypnut,$O23&lt;CH$9),"",PROPER(TRIM(INDIRECT("'"&amp;data!$B60&amp;"'!"&amp;$AN$8&amp;CH$10))))</f>
        <v/>
      </c>
      <c r="CI23" s="182" t="str" cm="1">
        <f t="array" aca="1" ref="CI23" ca="1">IF(OR($B23=par_list_vypnut,$O23&lt;CI$9),"",PROPER(TRIM(INDIRECT("'"&amp;data!$B60&amp;"'!"&amp;$AO$8&amp;CI$10))))</f>
        <v/>
      </c>
      <c r="CJ23" s="182" t="str" cm="1">
        <f t="array" aca="1" ref="CJ23" ca="1">IF(OR($B23=par_list_vypnut,$O23&lt;CJ$9),"",PROPER(TRIM(INDIRECT("'"&amp;data!$B60&amp;"'!"&amp;$AN$8&amp;CJ$10))))</f>
        <v/>
      </c>
      <c r="CK23" s="188" t="str" cm="1">
        <f t="array" aca="1" ref="CK23" ca="1">IF(OR($B23=par_list_vypnut,$O23&lt;CK$9),"",PROPER(TRIM(INDIRECT("'"&amp;data!$B60&amp;"'!"&amp;$AO$8&amp;CK$10))))</f>
        <v/>
      </c>
      <c r="CL23" s="194" t="str" cm="1">
        <f t="array" aca="1" ref="CL23" ca="1">IF($B23=par_list_vypnut,"",IF($O23&gt;=CL$9,VALUE(TRIM(INDIRECT("'"&amp;data!$B60&amp;"'!"&amp;$AP$8&amp;CL$10))),""))</f>
        <v/>
      </c>
      <c r="CM23" s="182" t="str" cm="1">
        <f t="array" aca="1" ref="CM23" ca="1">IF($B23=par_list_vypnut,"",IF($O23&gt;=CM$9,VALUE(TRIM(INDIRECT("'"&amp;data!$B60&amp;"'!"&amp;$AP$8&amp;CM$10))),""))</f>
        <v/>
      </c>
      <c r="CN23" s="182" t="str" cm="1">
        <f t="array" aca="1" ref="CN23" ca="1">IF($B23=par_list_vypnut,"",IF($O23&gt;=CN$9,VALUE(TRIM(INDIRECT("'"&amp;data!$B60&amp;"'!"&amp;$AP$8&amp;CN$10))),""))</f>
        <v/>
      </c>
      <c r="CO23" s="182" t="str" cm="1">
        <f t="array" aca="1" ref="CO23" ca="1">IF($B23=par_list_vypnut,"",IF($O23&gt;=CO$9,VALUE(TRIM(INDIRECT("'"&amp;data!$B60&amp;"'!"&amp;$AP$8&amp;CO$10))),""))</f>
        <v/>
      </c>
      <c r="CP23" s="182" t="str" cm="1">
        <f t="array" aca="1" ref="CP23" ca="1">IF($B23=par_list_vypnut,"",IF($O23&gt;=CP$9,VALUE(TRIM(INDIRECT("'"&amp;data!$B60&amp;"'!"&amp;$AP$8&amp;CP$10))),""))</f>
        <v/>
      </c>
      <c r="CQ23" s="182" t="str" cm="1">
        <f t="array" aca="1" ref="CQ23" ca="1">IF($B23=par_list_vypnut,"",IF($O23&gt;=CQ$9,VALUE(TRIM(INDIRECT("'"&amp;data!$B60&amp;"'!"&amp;$AP$8&amp;CQ$10))),""))</f>
        <v/>
      </c>
      <c r="CR23" s="182" t="str" cm="1">
        <f t="array" aca="1" ref="CR23" ca="1">IF($B23=par_list_vypnut,"",IF($O23&gt;=CR$9,VALUE(TRIM(INDIRECT("'"&amp;data!$B60&amp;"'!"&amp;$AP$8&amp;CR$10))),""))</f>
        <v/>
      </c>
      <c r="CS23" s="182" t="str" cm="1">
        <f t="array" aca="1" ref="CS23" ca="1">IF($B23=par_list_vypnut,"",IF($O23&gt;=CS$9,VALUE(TRIM(INDIRECT("'"&amp;data!$B60&amp;"'!"&amp;$AP$8&amp;CS$10))),""))</f>
        <v/>
      </c>
      <c r="CT23" s="182" t="str" cm="1">
        <f t="array" aca="1" ref="CT23" ca="1">IF($B23=par_list_vypnut,"",IF($O23&gt;=CT$9,VALUE(TRIM(INDIRECT("'"&amp;data!$B60&amp;"'!"&amp;$AP$8&amp;CT$10))),""))</f>
        <v/>
      </c>
      <c r="CU23" s="182" t="str" cm="1">
        <f t="array" aca="1" ref="CU23" ca="1">IF($B23=par_list_vypnut,"",IF($O23&gt;=CU$9,VALUE(TRIM(INDIRECT("'"&amp;data!$B60&amp;"'!"&amp;$AP$8&amp;CU$10))),""))</f>
        <v/>
      </c>
      <c r="CV23" s="182" t="str" cm="1">
        <f t="array" aca="1" ref="CV23" ca="1">IF($B23=par_list_vypnut,"",IF($O23&gt;=CV$9,VALUE(TRIM(INDIRECT("'"&amp;data!$B60&amp;"'!"&amp;$AP$8&amp;CV$10))),""))</f>
        <v/>
      </c>
      <c r="CW23" s="182" t="str" cm="1">
        <f t="array" aca="1" ref="CW23" ca="1">IF($B23=par_list_vypnut,"",IF($O23&gt;=CW$9,VALUE(TRIM(INDIRECT("'"&amp;data!$B60&amp;"'!"&amp;$AP$8&amp;CW$10))),""))</f>
        <v/>
      </c>
      <c r="CX23" s="182" t="str" cm="1">
        <f t="array" aca="1" ref="CX23" ca="1">IF($B23=par_list_vypnut,"",IF($O23&gt;=CX$9,VALUE(TRIM(INDIRECT("'"&amp;data!$B60&amp;"'!"&amp;$AP$8&amp;CX$10))),""))</f>
        <v/>
      </c>
      <c r="CY23" s="182" t="str" cm="1">
        <f t="array" aca="1" ref="CY23" ca="1">IF($B23=par_list_vypnut,"",IF($O23&gt;=CY$9,VALUE(TRIM(INDIRECT("'"&amp;data!$B60&amp;"'!"&amp;$AP$8&amp;CY$10))),""))</f>
        <v/>
      </c>
      <c r="CZ23" s="182" t="str" cm="1">
        <f t="array" aca="1" ref="CZ23" ca="1">IF($B23=par_list_vypnut,"",IF($O23&gt;=CZ$9,VALUE(TRIM(INDIRECT("'"&amp;data!$B60&amp;"'!"&amp;$AP$8&amp;CZ$10))),""))</f>
        <v/>
      </c>
      <c r="DA23" s="182" t="str" cm="1">
        <f t="array" aca="1" ref="DA23" ca="1">IF($B23=par_list_vypnut,"",IF($O23&gt;=DA$9,VALUE(TRIM(INDIRECT("'"&amp;data!$B60&amp;"'!"&amp;$AP$8&amp;DA$10))),""))</f>
        <v/>
      </c>
      <c r="DB23" s="182" t="str" cm="1">
        <f t="array" aca="1" ref="DB23" ca="1">IF($B23=par_list_vypnut,"",IF($O23&gt;=DB$9,VALUE(TRIM(INDIRECT("'"&amp;data!$B60&amp;"'!"&amp;$AP$8&amp;DB$10))),""))</f>
        <v/>
      </c>
      <c r="DC23" s="182" t="str" cm="1">
        <f t="array" aca="1" ref="DC23" ca="1">IF($B23=par_list_vypnut,"",IF($O23&gt;=DC$9,VALUE(TRIM(INDIRECT("'"&amp;data!$B60&amp;"'!"&amp;$AP$8&amp;DC$10))),""))</f>
        <v/>
      </c>
      <c r="DD23" s="182" t="str" cm="1">
        <f t="array" aca="1" ref="DD23" ca="1">IF($B23=par_list_vypnut,"",IF($O23&gt;=DD$9,VALUE(TRIM(INDIRECT("'"&amp;data!$B60&amp;"'!"&amp;$AP$8&amp;DD$10))),""))</f>
        <v/>
      </c>
      <c r="DE23" s="182" t="str" cm="1">
        <f t="array" aca="1" ref="DE23" ca="1">IF($B23=par_list_vypnut,"",IF($O23&gt;=DE$9,VALUE(TRIM(INDIRECT("'"&amp;data!$B60&amp;"'!"&amp;$AP$8&amp;DE$10))),""))</f>
        <v/>
      </c>
      <c r="DF23" s="182" t="str" cm="1">
        <f t="array" aca="1" ref="DF23" ca="1">IF($B23=par_list_vypnut,"",IF($O23&gt;=DF$9,VALUE(TRIM(INDIRECT("'"&amp;data!$B60&amp;"'!"&amp;$AP$8&amp;DF$10))),""))</f>
        <v/>
      </c>
      <c r="DG23" s="182" t="str" cm="1">
        <f t="array" aca="1" ref="DG23" ca="1">IF($B23=par_list_vypnut,"",IF($O23&gt;=DG$9,VALUE(TRIM(INDIRECT("'"&amp;data!$B60&amp;"'!"&amp;$AP$8&amp;DG$10))),""))</f>
        <v/>
      </c>
      <c r="DH23" s="182" t="str" cm="1">
        <f t="array" aca="1" ref="DH23" ca="1">IF($B23=par_list_vypnut,"",IF($O23&gt;=DH$9,VALUE(TRIM(INDIRECT("'"&amp;data!$B60&amp;"'!"&amp;$AP$8&amp;DH$10))),""))</f>
        <v/>
      </c>
      <c r="DI23" s="182" t="str" cm="1">
        <f t="array" aca="1" ref="DI23" ca="1">IF($B23=par_list_vypnut,"",IF($O23&gt;=DI$9,VALUE(TRIM(INDIRECT("'"&amp;data!$B60&amp;"'!"&amp;$AP$8&amp;DI$10))),""))</f>
        <v/>
      </c>
      <c r="DJ23" s="188" t="str" cm="1">
        <f t="array" aca="1" ref="DJ23" ca="1">IF($B23=par_list_vypnut,"",IF($O23&gt;=DJ$9,VALUE(TRIM(INDIRECT("'"&amp;data!$B60&amp;"'!"&amp;$AP$8&amp;DJ$10))),""))</f>
        <v/>
      </c>
      <c r="DK23" s="187" t="str" cm="1">
        <f t="array" aca="1" ref="DK23" ca="1">IF($B23=par_list_vypnut,"",IF($O23&gt;=DK$9,INDIRECT("'"&amp;data!$B60&amp;"'!"&amp;$AQ$8&amp;DK$10,TRUE),""))</f>
        <v/>
      </c>
      <c r="DL23" s="182" t="str" cm="1">
        <f t="array" aca="1" ref="DL23" ca="1">IF($B23=par_list_vypnut,"",IF($O23&gt;=DL$9,INDIRECT("'"&amp;data!$B60&amp;"'!"&amp;$AQ$8&amp;DL$10,TRUE),""))</f>
        <v/>
      </c>
      <c r="DM23" s="182" t="str" cm="1">
        <f t="array" aca="1" ref="DM23" ca="1">IF($B23=par_list_vypnut,"",IF($O23&gt;=DM$9,INDIRECT("'"&amp;data!$B60&amp;"'!"&amp;$AQ$8&amp;DM$10,TRUE),""))</f>
        <v/>
      </c>
      <c r="DN23" s="182" t="str" cm="1">
        <f t="array" aca="1" ref="DN23" ca="1">IF($B23=par_list_vypnut,"",IF($O23&gt;=DN$9,INDIRECT("'"&amp;data!$B60&amp;"'!"&amp;$AQ$8&amp;DN$10,TRUE),""))</f>
        <v/>
      </c>
      <c r="DO23" s="182" t="str" cm="1">
        <f t="array" aca="1" ref="DO23" ca="1">IF($B23=par_list_vypnut,"",IF($O23&gt;=DO$9,INDIRECT("'"&amp;data!$B60&amp;"'!"&amp;$AQ$8&amp;DO$10,TRUE),""))</f>
        <v/>
      </c>
      <c r="DP23" s="182" t="str" cm="1">
        <f t="array" aca="1" ref="DP23" ca="1">IF($B23=par_list_vypnut,"",IF($O23&gt;=DP$9,INDIRECT("'"&amp;data!$B60&amp;"'!"&amp;$AQ$8&amp;DP$10,TRUE),""))</f>
        <v/>
      </c>
      <c r="DQ23" s="182" t="str" cm="1">
        <f t="array" aca="1" ref="DQ23" ca="1">IF($B23=par_list_vypnut,"",IF($O23&gt;=DQ$9,INDIRECT("'"&amp;data!$B60&amp;"'!"&amp;$AQ$8&amp;DQ$10,TRUE),""))</f>
        <v/>
      </c>
      <c r="DR23" s="182" t="str" cm="1">
        <f t="array" aca="1" ref="DR23" ca="1">IF($B23=par_list_vypnut,"",IF($O23&gt;=DR$9,INDIRECT("'"&amp;data!$B60&amp;"'!"&amp;$AQ$8&amp;DR$10,TRUE),""))</f>
        <v/>
      </c>
      <c r="DS23" s="182" t="str" cm="1">
        <f t="array" aca="1" ref="DS23" ca="1">IF($B23=par_list_vypnut,"",IF($O23&gt;=DS$9,INDIRECT("'"&amp;data!$B60&amp;"'!"&amp;$AQ$8&amp;DS$10,TRUE),""))</f>
        <v/>
      </c>
      <c r="DT23" s="182" t="str" cm="1">
        <f t="array" aca="1" ref="DT23" ca="1">IF($B23=par_list_vypnut,"",IF($O23&gt;=DT$9,INDIRECT("'"&amp;data!$B60&amp;"'!"&amp;$AQ$8&amp;DT$10,TRUE),""))</f>
        <v/>
      </c>
      <c r="DU23" s="182" t="str" cm="1">
        <f t="array" aca="1" ref="DU23" ca="1">IF($B23=par_list_vypnut,"",IF($O23&gt;=DU$9,INDIRECT("'"&amp;data!$B60&amp;"'!"&amp;$AQ$8&amp;DU$10,TRUE),""))</f>
        <v/>
      </c>
      <c r="DV23" s="182" t="str" cm="1">
        <f t="array" aca="1" ref="DV23" ca="1">IF($B23=par_list_vypnut,"",IF($O23&gt;=DV$9,INDIRECT("'"&amp;data!$B60&amp;"'!"&amp;$AQ$8&amp;DV$10,TRUE),""))</f>
        <v/>
      </c>
      <c r="DW23" s="182" t="str" cm="1">
        <f t="array" aca="1" ref="DW23" ca="1">IF($B23=par_list_vypnut,"",IF($O23&gt;=DW$9,INDIRECT("'"&amp;data!$B60&amp;"'!"&amp;$AQ$8&amp;DW$10,TRUE),""))</f>
        <v/>
      </c>
      <c r="DX23" s="182" t="str" cm="1">
        <f t="array" aca="1" ref="DX23" ca="1">IF($B23=par_list_vypnut,"",IF($O23&gt;=DX$9,INDIRECT("'"&amp;data!$B60&amp;"'!"&amp;$AQ$8&amp;DX$10,TRUE),""))</f>
        <v/>
      </c>
      <c r="DY23" s="182" t="str" cm="1">
        <f t="array" aca="1" ref="DY23" ca="1">IF($B23=par_list_vypnut,"",IF($O23&gt;=DY$9,INDIRECT("'"&amp;data!$B60&amp;"'!"&amp;$AQ$8&amp;DY$10,TRUE),""))</f>
        <v/>
      </c>
      <c r="DZ23" s="182" t="str" cm="1">
        <f t="array" aca="1" ref="DZ23" ca="1">IF($B23=par_list_vypnut,"",IF($O23&gt;=DZ$9,INDIRECT("'"&amp;data!$B60&amp;"'!"&amp;$AQ$8&amp;DZ$10,TRUE),""))</f>
        <v/>
      </c>
      <c r="EA23" s="182" t="str" cm="1">
        <f t="array" aca="1" ref="EA23" ca="1">IF($B23=par_list_vypnut,"",IF($O23&gt;=EA$9,INDIRECT("'"&amp;data!$B60&amp;"'!"&amp;$AQ$8&amp;EA$10,TRUE),""))</f>
        <v/>
      </c>
      <c r="EB23" s="182" t="str" cm="1">
        <f t="array" aca="1" ref="EB23" ca="1">IF($B23=par_list_vypnut,"",IF($O23&gt;=EB$9,INDIRECT("'"&amp;data!$B60&amp;"'!"&amp;$AQ$8&amp;EB$10,TRUE),""))</f>
        <v/>
      </c>
      <c r="EC23" s="182" t="str" cm="1">
        <f t="array" aca="1" ref="EC23" ca="1">IF($B23=par_list_vypnut,"",IF($O23&gt;=EC$9,INDIRECT("'"&amp;data!$B60&amp;"'!"&amp;$AQ$8&amp;EC$10,TRUE),""))</f>
        <v/>
      </c>
      <c r="ED23" s="182" t="str" cm="1">
        <f t="array" aca="1" ref="ED23" ca="1">IF($B23=par_list_vypnut,"",IF($O23&gt;=ED$9,INDIRECT("'"&amp;data!$B60&amp;"'!"&amp;$AQ$8&amp;ED$10,TRUE),""))</f>
        <v/>
      </c>
      <c r="EE23" s="182" t="str" cm="1">
        <f t="array" aca="1" ref="EE23" ca="1">IF($B23=par_list_vypnut,"",IF($O23&gt;=EE$9,INDIRECT("'"&amp;data!$B60&amp;"'!"&amp;$AQ$8&amp;EE$10,TRUE),""))</f>
        <v/>
      </c>
      <c r="EF23" s="182" t="str" cm="1">
        <f t="array" aca="1" ref="EF23" ca="1">IF($B23=par_list_vypnut,"",IF($O23&gt;=EF$9,INDIRECT("'"&amp;data!$B60&amp;"'!"&amp;$AQ$8&amp;EF$10,TRUE),""))</f>
        <v/>
      </c>
      <c r="EG23" s="182" t="str" cm="1">
        <f t="array" aca="1" ref="EG23" ca="1">IF($B23=par_list_vypnut,"",IF($O23&gt;=EG$9,INDIRECT("'"&amp;data!$B60&amp;"'!"&amp;$AQ$8&amp;EG$10,TRUE),""))</f>
        <v/>
      </c>
      <c r="EH23" s="182" t="str" cm="1">
        <f t="array" aca="1" ref="EH23" ca="1">IF($B23=par_list_vypnut,"",IF($O23&gt;=EH$9,INDIRECT("'"&amp;data!$B60&amp;"'!"&amp;$AQ$8&amp;EH$10,TRUE),""))</f>
        <v/>
      </c>
      <c r="EI23" s="188" t="str" cm="1">
        <f t="array" aca="1" ref="EI23" ca="1">IF($B23=par_list_vypnut,"",IF($O23&gt;=EI$9,INDIRECT("'"&amp;data!$B60&amp;"'!"&amp;$AQ$8&amp;EI$10,TRUE),""))</f>
        <v/>
      </c>
      <c r="EJ23" s="194" t="str">
        <f t="shared" ca="1" si="48"/>
        <v/>
      </c>
      <c r="EK23" s="182" t="str">
        <f t="shared" ca="1" si="23"/>
        <v/>
      </c>
      <c r="EL23" s="182" t="str">
        <f t="shared" ca="1" si="24"/>
        <v/>
      </c>
      <c r="EM23" s="182" t="str">
        <f t="shared" ca="1" si="25"/>
        <v/>
      </c>
      <c r="EN23" s="182" t="str">
        <f t="shared" ca="1" si="26"/>
        <v/>
      </c>
      <c r="EO23" s="182" t="str">
        <f t="shared" ca="1" si="27"/>
        <v/>
      </c>
      <c r="EP23" s="182" t="str">
        <f t="shared" ca="1" si="28"/>
        <v/>
      </c>
      <c r="EQ23" s="182" t="str">
        <f t="shared" ca="1" si="29"/>
        <v/>
      </c>
      <c r="ER23" s="182" t="str">
        <f t="shared" ca="1" si="30"/>
        <v/>
      </c>
      <c r="ES23" s="182" t="str">
        <f t="shared" ca="1" si="31"/>
        <v/>
      </c>
      <c r="ET23" s="182" t="str">
        <f t="shared" ca="1" si="32"/>
        <v/>
      </c>
      <c r="EU23" s="182" t="str">
        <f t="shared" ca="1" si="33"/>
        <v/>
      </c>
      <c r="EV23" s="182" t="str">
        <f t="shared" ca="1" si="34"/>
        <v/>
      </c>
      <c r="EW23" s="182" t="str">
        <f t="shared" ca="1" si="35"/>
        <v/>
      </c>
      <c r="EX23" s="182" t="str">
        <f t="shared" ca="1" si="36"/>
        <v/>
      </c>
      <c r="EY23" s="182" t="str">
        <f t="shared" ca="1" si="37"/>
        <v/>
      </c>
      <c r="EZ23" s="182" t="str">
        <f t="shared" ca="1" si="38"/>
        <v/>
      </c>
      <c r="FA23" s="182" t="str">
        <f t="shared" ca="1" si="39"/>
        <v/>
      </c>
      <c r="FB23" s="182" t="str">
        <f t="shared" ca="1" si="40"/>
        <v/>
      </c>
      <c r="FC23" s="182" t="str">
        <f t="shared" ca="1" si="41"/>
        <v/>
      </c>
      <c r="FD23" s="182" t="str">
        <f t="shared" ca="1" si="42"/>
        <v/>
      </c>
      <c r="FE23" s="182" t="str">
        <f t="shared" ca="1" si="43"/>
        <v/>
      </c>
      <c r="FF23" s="182" t="str">
        <f t="shared" ca="1" si="44"/>
        <v/>
      </c>
      <c r="FG23" s="182" t="str">
        <f t="shared" ca="1" si="45"/>
        <v/>
      </c>
      <c r="FH23" s="192" t="str">
        <f t="shared" ca="1" si="46"/>
        <v/>
      </c>
      <c r="FI23" s="195" t="str">
        <f t="shared" ca="1" si="47"/>
        <v>12. od 0</v>
      </c>
      <c r="FJ23" s="196"/>
    </row>
    <row r="24" spans="1:166" ht="15" thickBot="1" x14ac:dyDescent="0.35">
      <c r="A24" s="5" t="str">
        <f t="shared" ca="1" si="4"/>
        <v>par_list_chyba</v>
      </c>
      <c r="B24" s="5" t="str" cm="1">
        <f t="array" aca="1" ref="B24" ca="1">INDIRECT("'"&amp;data!B61&amp;"'!"&amp;ADDRESS(ROW('Přihláška č. 1'!$I$4),COLUMN('Přihláška č. 1'!$I$4),4))</f>
        <v>par_list_chyba</v>
      </c>
      <c r="C24" s="206" t="str">
        <f>HYPERLINK("#'"&amp;data!B61&amp;"'!D4","..."&amp;D24&amp;"!")</f>
        <v>...13!</v>
      </c>
      <c r="D24" s="5">
        <v>13</v>
      </c>
      <c r="E24" s="177" t="str">
        <f ca="1">IF(B24=par_list_vypnut,"",($S$7-1+data!D61)&amp;". od "&amp;I24)</f>
        <v>13. od 0</v>
      </c>
      <c r="F24" s="178"/>
      <c r="G24" s="179"/>
      <c r="H24" s="180"/>
      <c r="I24" s="181">
        <f t="shared" ca="1" si="5"/>
        <v>0</v>
      </c>
      <c r="J24" s="182" t="str">
        <f t="shared" ca="1" si="6"/>
        <v>chyba zkratky</v>
      </c>
      <c r="K24" s="183"/>
      <c r="L24" s="184" t="str" cm="1">
        <f t="array" aca="1" ref="L24" ca="1">IF(B24=par_list_vypnut,"",INDIRECT("'"&amp;data!B61&amp;"'!"&amp;ADDRESS(ROW('Přihláška č. 1'!$D$12),COLUMN('Přihláška č. 1'!$D$12),4)))</f>
        <v>Viz zpráva vpravo --&gt;</v>
      </c>
      <c r="M24" s="185" t="str">
        <f t="shared" ca="1" si="7"/>
        <v/>
      </c>
      <c r="N24" s="186" t="str">
        <f t="shared" ca="1" si="8"/>
        <v/>
      </c>
      <c r="O24" s="187" cm="1">
        <f t="array" aca="1" ref="O24" ca="1">IF(B24=par_list_vypnut,"",INDIRECT("'"&amp;data!B61&amp;"'!"&amp;ADDRESS(ROW('Přihláška č. 1'!$D$6),COLUMN('Přihláška č. 1'!$D$6),4)))</f>
        <v>0</v>
      </c>
      <c r="P24" s="182">
        <f ca="1">IF(B24=par_list_vypnut,"",COUNTIF(INDIRECT("'"&amp;data!B61&amp;"'!"&amp;ADDRESS(ROW('Přihláška č. 1'!$D$9),COLUMN('Přihláška č. 1'!$D$9),4)),"*")+COUNTIF(INDIRECT("'"&amp;data!B61&amp;"'!"&amp;ADDRESS(ROW('Přihláška č. 1'!$D$10),COLUMN('Přihláška č. 1'!$D$10),4)),"*"))</f>
        <v>0</v>
      </c>
      <c r="Q24" s="182">
        <f t="shared" ca="1" si="9"/>
        <v>0</v>
      </c>
      <c r="R24" s="182">
        <f t="shared" ca="1" si="10"/>
        <v>0</v>
      </c>
      <c r="S24" s="188">
        <f t="shared" ca="1" si="11"/>
        <v>0</v>
      </c>
      <c r="T24" s="187" cm="1">
        <f t="array" aca="1" ref="T24" ca="1">IF(B24=par_list_vypnut,"",INDIRECT("'"&amp;data!B61&amp;"'!"&amp;ADDRESS(ROW('Přihláška č. 1'!$D$4),COLUMN('Přihláška č. 1'!$D$4),4)))</f>
        <v>0</v>
      </c>
      <c r="U24" s="182" t="str" cm="1">
        <f t="array" aca="1" ref="U24" ca="1">IF(B24=par_list_vypnut,"",INDIRECT("'"&amp;data!B61&amp;"'!"&amp;ADDRESS(ROW('Přihláška č. 1'!$I$31),COLUMN('Přihláška č. 1'!$I$31),4)))</f>
        <v/>
      </c>
      <c r="V24" s="182" cm="1">
        <f t="array" aca="1" ref="V24" ca="1">IF(B24=par_list_vypnut,"",INDIRECT("'"&amp;data!B61&amp;"'!"&amp;ADDRESS(ROW('Přihláška č. 1'!$D$5),COLUMN('Přihláška č. 1'!$D$5),4)))</f>
        <v>0</v>
      </c>
      <c r="W24" s="182" t="str" cm="1">
        <f t="array" aca="1" ref="W24" ca="1">IF(B24=par_list_vypnut,"",IF(INDIRECT("'"&amp;data!B61&amp;"'!"&amp;ADDRESS(ROW('Přihláška č. 1'!$D$8),COLUMN('Přihláška č. 1'!$D$8),4),TRUE)="","",INDIRECT("'"&amp;data!B61&amp;"'!"&amp;ADDRESS(ROW('Přihláška č. 1'!$D$8),COLUMN('Přihláška č. 1'!$D$8),4),TRUE)))</f>
        <v/>
      </c>
      <c r="X24" s="189" t="str" cm="1">
        <f t="array" aca="1" ref="X24" ca="1">IF(B24=par_list_vypnut,"",INDIRECT("'"&amp;data!B61&amp;"'!"&amp;ADDRESS(ROW('Přihláška č. 1'!$I$20),COLUMN('Přihláška č. 1'!$I$20),4)))</f>
        <v/>
      </c>
      <c r="Y24" s="190"/>
      <c r="Z24" s="191"/>
      <c r="AA24" s="187" t="str" cm="1">
        <f t="array" aca="1" ref="AA24" ca="1">IF(OR(B24=par_list_vypnut,P24&lt;1),"",PROPER(INDIRECT("'"&amp;data!B61&amp;"'!"&amp;ADDRESS(ROW('Přihláška č. 1'!$D$9),COLUMN('Přihláška č. 1'!$D$9),4))))</f>
        <v/>
      </c>
      <c r="AB24" s="182" t="str" cm="1">
        <f t="array" aca="1" ref="AB24" ca="1">IF(OR(B24=par_list_vypnut,P24&lt;2),"",PROPER(INDIRECT("'"&amp;data!B61&amp;"'!"&amp;ADDRESS(ROW('Přihláška č. 1'!$D$10),COLUMN('Přihláška č. 1'!$D$10),4))))</f>
        <v/>
      </c>
      <c r="AC24" s="182" t="str">
        <f t="shared" ca="1" si="12"/>
        <v/>
      </c>
      <c r="AD24" s="188" t="str">
        <f t="shared" ca="1" si="13"/>
        <v/>
      </c>
      <c r="AE24" s="187" t="str">
        <f t="shared" ca="1" si="14"/>
        <v/>
      </c>
      <c r="AF24" s="182" t="str">
        <f t="shared" ca="1" si="15"/>
        <v/>
      </c>
      <c r="AG24" s="182" t="str">
        <f t="shared" ca="1" si="16"/>
        <v/>
      </c>
      <c r="AH24" s="182" t="str">
        <f t="shared" ca="1" si="17"/>
        <v/>
      </c>
      <c r="AI24" s="182" t="str">
        <f t="shared" ca="1" si="18"/>
        <v/>
      </c>
      <c r="AJ24" s="192" t="str">
        <f t="shared" ca="1" si="19"/>
        <v/>
      </c>
      <c r="AK24" s="182" t="str">
        <f t="shared" ca="1" si="20"/>
        <v/>
      </c>
      <c r="AL24" s="182" t="str">
        <f t="shared" ca="1" si="21"/>
        <v/>
      </c>
      <c r="AM24" s="193" t="str">
        <f t="shared" ca="1" si="22"/>
        <v/>
      </c>
      <c r="AN24" s="187" t="str" cm="1">
        <f t="array" aca="1" ref="AN24" ca="1">IF(OR($B24=par_list_vypnut,$O24&lt;AN$9),"",PROPER(TRIM(INDIRECT("'"&amp;data!$B61&amp;"'!"&amp;$AN$8&amp;AN$10))))</f>
        <v/>
      </c>
      <c r="AO24" s="182" t="str" cm="1">
        <f t="array" aca="1" ref="AO24" ca="1">IF(OR($B24=par_list_vypnut,$O24&lt;AO$9),"",PROPER(TRIM(INDIRECT("'"&amp;data!$B61&amp;"'!"&amp;$AO$8&amp;AO$10))))</f>
        <v/>
      </c>
      <c r="AP24" s="182" t="str" cm="1">
        <f t="array" aca="1" ref="AP24" ca="1">IF(OR($B24=par_list_vypnut,$O24&lt;AP$9),"",PROPER(TRIM(INDIRECT("'"&amp;data!$B61&amp;"'!"&amp;$AN$8&amp;AP$10))))</f>
        <v/>
      </c>
      <c r="AQ24" s="182" t="str" cm="1">
        <f t="array" aca="1" ref="AQ24" ca="1">IF(OR($B24=par_list_vypnut,$O24&lt;AQ$9),"",PROPER(TRIM(INDIRECT("'"&amp;data!$B61&amp;"'!"&amp;$AO$8&amp;AQ$10))))</f>
        <v/>
      </c>
      <c r="AR24" s="182" t="str" cm="1">
        <f t="array" aca="1" ref="AR24" ca="1">IF(OR($B24=par_list_vypnut,$O24&lt;AR$9),"",PROPER(TRIM(INDIRECT("'"&amp;data!$B61&amp;"'!"&amp;$AN$8&amp;AR$10))))</f>
        <v/>
      </c>
      <c r="AS24" s="182" t="str" cm="1">
        <f t="array" aca="1" ref="AS24" ca="1">IF(OR($B24=par_list_vypnut,$O24&lt;AS$9),"",PROPER(TRIM(INDIRECT("'"&amp;data!$B61&amp;"'!"&amp;$AO$8&amp;AS$10))))</f>
        <v/>
      </c>
      <c r="AT24" s="182" t="str" cm="1">
        <f t="array" aca="1" ref="AT24" ca="1">IF(OR($B24=par_list_vypnut,$O24&lt;AT$9),"",PROPER(TRIM(INDIRECT("'"&amp;data!$B61&amp;"'!"&amp;$AN$8&amp;AT$10))))</f>
        <v/>
      </c>
      <c r="AU24" s="182" t="str" cm="1">
        <f t="array" aca="1" ref="AU24" ca="1">IF(OR($B24=par_list_vypnut,$O24&lt;AU$9),"",PROPER(TRIM(INDIRECT("'"&amp;data!$B61&amp;"'!"&amp;$AO$8&amp;AU$10))))</f>
        <v/>
      </c>
      <c r="AV24" s="182" t="str" cm="1">
        <f t="array" aca="1" ref="AV24" ca="1">IF(OR($B24=par_list_vypnut,$O24&lt;AV$9),"",PROPER(TRIM(INDIRECT("'"&amp;data!$B61&amp;"'!"&amp;$AN$8&amp;AV$10))))</f>
        <v/>
      </c>
      <c r="AW24" s="182" t="str" cm="1">
        <f t="array" aca="1" ref="AW24" ca="1">IF(OR($B24=par_list_vypnut,$O24&lt;AW$9),"",PROPER(TRIM(INDIRECT("'"&amp;data!$B61&amp;"'!"&amp;$AO$8&amp;AW$10))))</f>
        <v/>
      </c>
      <c r="AX24" s="182" t="str" cm="1">
        <f t="array" aca="1" ref="AX24" ca="1">IF(OR($B24=par_list_vypnut,$O24&lt;AX$9),"",PROPER(TRIM(INDIRECT("'"&amp;data!$B61&amp;"'!"&amp;$AN$8&amp;AX$10))))</f>
        <v/>
      </c>
      <c r="AY24" s="182" t="str" cm="1">
        <f t="array" aca="1" ref="AY24" ca="1">IF(OR($B24=par_list_vypnut,$O24&lt;AY$9),"",PROPER(TRIM(INDIRECT("'"&amp;data!$B61&amp;"'!"&amp;$AO$8&amp;AY$10))))</f>
        <v/>
      </c>
      <c r="AZ24" s="182" t="str" cm="1">
        <f t="array" aca="1" ref="AZ24" ca="1">IF(OR($B24=par_list_vypnut,$O24&lt;AZ$9),"",PROPER(TRIM(INDIRECT("'"&amp;data!$B61&amp;"'!"&amp;$AN$8&amp;AZ$10))))</f>
        <v/>
      </c>
      <c r="BA24" s="182" t="str" cm="1">
        <f t="array" aca="1" ref="BA24" ca="1">IF(OR($B24=par_list_vypnut,$O24&lt;BA$9),"",PROPER(TRIM(INDIRECT("'"&amp;data!$B61&amp;"'!"&amp;$AO$8&amp;BA$10))))</f>
        <v/>
      </c>
      <c r="BB24" s="182" t="str" cm="1">
        <f t="array" aca="1" ref="BB24" ca="1">IF(OR($B24=par_list_vypnut,$O24&lt;BB$9),"",PROPER(TRIM(INDIRECT("'"&amp;data!$B61&amp;"'!"&amp;$AN$8&amp;BB$10))))</f>
        <v/>
      </c>
      <c r="BC24" s="182" t="str" cm="1">
        <f t="array" aca="1" ref="BC24" ca="1">IF(OR($B24=par_list_vypnut,$O24&lt;BC$9),"",PROPER(TRIM(INDIRECT("'"&amp;data!$B61&amp;"'!"&amp;$AO$8&amp;BC$10))))</f>
        <v/>
      </c>
      <c r="BD24" s="182" t="str" cm="1">
        <f t="array" aca="1" ref="BD24" ca="1">IF(OR($B24=par_list_vypnut,$O24&lt;BD$9),"",PROPER(TRIM(INDIRECT("'"&amp;data!$B61&amp;"'!"&amp;$AN$8&amp;BD$10))))</f>
        <v/>
      </c>
      <c r="BE24" s="182" t="str" cm="1">
        <f t="array" aca="1" ref="BE24" ca="1">IF(OR($B24=par_list_vypnut,$O24&lt;BE$9),"",PROPER(TRIM(INDIRECT("'"&amp;data!$B61&amp;"'!"&amp;$AO$8&amp;BE$10))))</f>
        <v/>
      </c>
      <c r="BF24" s="182" t="str" cm="1">
        <f t="array" aca="1" ref="BF24" ca="1">IF(OR($B24=par_list_vypnut,$O24&lt;BF$9),"",PROPER(TRIM(INDIRECT("'"&amp;data!$B61&amp;"'!"&amp;$AN$8&amp;BF$10))))</f>
        <v/>
      </c>
      <c r="BG24" s="182" t="str" cm="1">
        <f t="array" aca="1" ref="BG24" ca="1">IF(OR($B24=par_list_vypnut,$O24&lt;BG$9),"",PROPER(TRIM(INDIRECT("'"&amp;data!$B61&amp;"'!"&amp;$AO$8&amp;BG$10))))</f>
        <v/>
      </c>
      <c r="BH24" s="182" t="str" cm="1">
        <f t="array" aca="1" ref="BH24" ca="1">IF(OR($B24=par_list_vypnut,$O24&lt;BH$9),"",PROPER(TRIM(INDIRECT("'"&amp;data!$B61&amp;"'!"&amp;$AN$8&amp;BH$10))))</f>
        <v/>
      </c>
      <c r="BI24" s="182" t="str" cm="1">
        <f t="array" aca="1" ref="BI24" ca="1">IF(OR($B24=par_list_vypnut,$O24&lt;BI$9),"",PROPER(TRIM(INDIRECT("'"&amp;data!$B61&amp;"'!"&amp;$AO$8&amp;BI$10))))</f>
        <v/>
      </c>
      <c r="BJ24" s="182" t="str" cm="1">
        <f t="array" aca="1" ref="BJ24" ca="1">IF(OR($B24=par_list_vypnut,$O24&lt;BJ$9),"",PROPER(TRIM(INDIRECT("'"&amp;data!$B61&amp;"'!"&amp;$AN$8&amp;BJ$10))))</f>
        <v/>
      </c>
      <c r="BK24" s="182" t="str" cm="1">
        <f t="array" aca="1" ref="BK24" ca="1">IF(OR($B24=par_list_vypnut,$O24&lt;BK$9),"",PROPER(TRIM(INDIRECT("'"&amp;data!$B61&amp;"'!"&amp;$AO$8&amp;BK$10))))</f>
        <v/>
      </c>
      <c r="BL24" s="182" t="str" cm="1">
        <f t="array" aca="1" ref="BL24" ca="1">IF(OR($B24=par_list_vypnut,$O24&lt;BL$9),"",PROPER(TRIM(INDIRECT("'"&amp;data!$B61&amp;"'!"&amp;$AN$8&amp;BL$10))))</f>
        <v/>
      </c>
      <c r="BM24" s="182" t="str" cm="1">
        <f t="array" aca="1" ref="BM24" ca="1">IF(OR($B24=par_list_vypnut,$O24&lt;BM$9),"",PROPER(TRIM(INDIRECT("'"&amp;data!$B61&amp;"'!"&amp;$AO$8&amp;BM$10))))</f>
        <v/>
      </c>
      <c r="BN24" s="182" t="str" cm="1">
        <f t="array" aca="1" ref="BN24" ca="1">IF(OR($B24=par_list_vypnut,$O24&lt;BN$9),"",PROPER(TRIM(INDIRECT("'"&amp;data!$B61&amp;"'!"&amp;$AN$8&amp;BN$10))))</f>
        <v/>
      </c>
      <c r="BO24" s="182" t="str" cm="1">
        <f t="array" aca="1" ref="BO24" ca="1">IF(OR($B24=par_list_vypnut,$O24&lt;BO$9),"",PROPER(TRIM(INDIRECT("'"&amp;data!$B61&amp;"'!"&amp;$AO$8&amp;BO$10))))</f>
        <v/>
      </c>
      <c r="BP24" s="182" t="str" cm="1">
        <f t="array" aca="1" ref="BP24" ca="1">IF(OR($B24=par_list_vypnut,$O24&lt;BP$9),"",PROPER(TRIM(INDIRECT("'"&amp;data!$B61&amp;"'!"&amp;$AN$8&amp;BP$10))))</f>
        <v/>
      </c>
      <c r="BQ24" s="182" t="str" cm="1">
        <f t="array" aca="1" ref="BQ24" ca="1">IF(OR($B24=par_list_vypnut,$O24&lt;BQ$9),"",PROPER(TRIM(INDIRECT("'"&amp;data!$B61&amp;"'!"&amp;$AO$8&amp;BQ$10))))</f>
        <v/>
      </c>
      <c r="BR24" s="182" t="str" cm="1">
        <f t="array" aca="1" ref="BR24" ca="1">IF(OR($B24=par_list_vypnut,$O24&lt;BR$9),"",PROPER(TRIM(INDIRECT("'"&amp;data!$B61&amp;"'!"&amp;$AN$8&amp;BR$10))))</f>
        <v/>
      </c>
      <c r="BS24" s="182" t="str" cm="1">
        <f t="array" aca="1" ref="BS24" ca="1">IF(OR($B24=par_list_vypnut,$O24&lt;BS$9),"",PROPER(TRIM(INDIRECT("'"&amp;data!$B61&amp;"'!"&amp;$AO$8&amp;BS$10))))</f>
        <v/>
      </c>
      <c r="BT24" s="182" t="str" cm="1">
        <f t="array" aca="1" ref="BT24" ca="1">IF(OR($B24=par_list_vypnut,$O24&lt;BT$9),"",PROPER(TRIM(INDIRECT("'"&amp;data!$B61&amp;"'!"&amp;$AN$8&amp;BT$10))))</f>
        <v/>
      </c>
      <c r="BU24" s="182" t="str" cm="1">
        <f t="array" aca="1" ref="BU24" ca="1">IF(OR($B24=par_list_vypnut,$O24&lt;BU$9),"",PROPER(TRIM(INDIRECT("'"&amp;data!$B61&amp;"'!"&amp;$AO$8&amp;BU$10))))</f>
        <v/>
      </c>
      <c r="BV24" s="182" t="str" cm="1">
        <f t="array" aca="1" ref="BV24" ca="1">IF(OR($B24=par_list_vypnut,$O24&lt;BV$9),"",PROPER(TRIM(INDIRECT("'"&amp;data!$B61&amp;"'!"&amp;$AN$8&amp;BV$10))))</f>
        <v/>
      </c>
      <c r="BW24" s="182" t="str" cm="1">
        <f t="array" aca="1" ref="BW24" ca="1">IF(OR($B24=par_list_vypnut,$O24&lt;BW$9),"",PROPER(TRIM(INDIRECT("'"&amp;data!$B61&amp;"'!"&amp;$AO$8&amp;BW$10))))</f>
        <v/>
      </c>
      <c r="BX24" s="182" t="str" cm="1">
        <f t="array" aca="1" ref="BX24" ca="1">IF(OR($B24=par_list_vypnut,$O24&lt;BX$9),"",PROPER(TRIM(INDIRECT("'"&amp;data!$B61&amp;"'!"&amp;$AN$8&amp;BX$10))))</f>
        <v/>
      </c>
      <c r="BY24" s="182" t="str" cm="1">
        <f t="array" aca="1" ref="BY24" ca="1">IF(OR($B24=par_list_vypnut,$O24&lt;BY$9),"",PROPER(TRIM(INDIRECT("'"&amp;data!$B61&amp;"'!"&amp;$AO$8&amp;BY$10))))</f>
        <v/>
      </c>
      <c r="BZ24" s="182" t="str" cm="1">
        <f t="array" aca="1" ref="BZ24" ca="1">IF(OR($B24=par_list_vypnut,$O24&lt;BZ$9),"",PROPER(TRIM(INDIRECT("'"&amp;data!$B61&amp;"'!"&amp;$AN$8&amp;BZ$10))))</f>
        <v/>
      </c>
      <c r="CA24" s="182" t="str" cm="1">
        <f t="array" aca="1" ref="CA24" ca="1">IF(OR($B24=par_list_vypnut,$O24&lt;CA$9),"",PROPER(TRIM(INDIRECT("'"&amp;data!$B61&amp;"'!"&amp;$AO$8&amp;CA$10))))</f>
        <v/>
      </c>
      <c r="CB24" s="182" t="str" cm="1">
        <f t="array" aca="1" ref="CB24" ca="1">IF(OR($B24=par_list_vypnut,$O24&lt;CB$9),"",PROPER(TRIM(INDIRECT("'"&amp;data!$B61&amp;"'!"&amp;$AN$8&amp;CB$10))))</f>
        <v/>
      </c>
      <c r="CC24" s="182" t="str" cm="1">
        <f t="array" aca="1" ref="CC24" ca="1">IF(OR($B24=par_list_vypnut,$O24&lt;CC$9),"",PROPER(TRIM(INDIRECT("'"&amp;data!$B61&amp;"'!"&amp;$AO$8&amp;CC$10))))</f>
        <v/>
      </c>
      <c r="CD24" s="182" t="str" cm="1">
        <f t="array" aca="1" ref="CD24" ca="1">IF(OR($B24=par_list_vypnut,$O24&lt;CD$9),"",PROPER(TRIM(INDIRECT("'"&amp;data!$B61&amp;"'!"&amp;$AN$8&amp;CD$10))))</f>
        <v/>
      </c>
      <c r="CE24" s="182" t="str" cm="1">
        <f t="array" aca="1" ref="CE24" ca="1">IF(OR($B24=par_list_vypnut,$O24&lt;CE$9),"",PROPER(TRIM(INDIRECT("'"&amp;data!$B61&amp;"'!"&amp;$AO$8&amp;CE$10))))</f>
        <v/>
      </c>
      <c r="CF24" s="182" t="str" cm="1">
        <f t="array" aca="1" ref="CF24" ca="1">IF(OR($B24=par_list_vypnut,$O24&lt;CF$9),"",PROPER(TRIM(INDIRECT("'"&amp;data!$B61&amp;"'!"&amp;$AN$8&amp;CF$10))))</f>
        <v/>
      </c>
      <c r="CG24" s="182" t="str" cm="1">
        <f t="array" aca="1" ref="CG24" ca="1">IF(OR($B24=par_list_vypnut,$O24&lt;CG$9),"",PROPER(TRIM(INDIRECT("'"&amp;data!$B61&amp;"'!"&amp;$AO$8&amp;CG$10))))</f>
        <v/>
      </c>
      <c r="CH24" s="182" t="str" cm="1">
        <f t="array" aca="1" ref="CH24" ca="1">IF(OR($B24=par_list_vypnut,$O24&lt;CH$9),"",PROPER(TRIM(INDIRECT("'"&amp;data!$B61&amp;"'!"&amp;$AN$8&amp;CH$10))))</f>
        <v/>
      </c>
      <c r="CI24" s="182" t="str" cm="1">
        <f t="array" aca="1" ref="CI24" ca="1">IF(OR($B24=par_list_vypnut,$O24&lt;CI$9),"",PROPER(TRIM(INDIRECT("'"&amp;data!$B61&amp;"'!"&amp;$AO$8&amp;CI$10))))</f>
        <v/>
      </c>
      <c r="CJ24" s="182" t="str" cm="1">
        <f t="array" aca="1" ref="CJ24" ca="1">IF(OR($B24=par_list_vypnut,$O24&lt;CJ$9),"",PROPER(TRIM(INDIRECT("'"&amp;data!$B61&amp;"'!"&amp;$AN$8&amp;CJ$10))))</f>
        <v/>
      </c>
      <c r="CK24" s="188" t="str" cm="1">
        <f t="array" aca="1" ref="CK24" ca="1">IF(OR($B24=par_list_vypnut,$O24&lt;CK$9),"",PROPER(TRIM(INDIRECT("'"&amp;data!$B61&amp;"'!"&amp;$AO$8&amp;CK$10))))</f>
        <v/>
      </c>
      <c r="CL24" s="194" t="str" cm="1">
        <f t="array" aca="1" ref="CL24" ca="1">IF($B24=par_list_vypnut,"",IF($O24&gt;=CL$9,VALUE(TRIM(INDIRECT("'"&amp;data!$B61&amp;"'!"&amp;$AP$8&amp;CL$10))),""))</f>
        <v/>
      </c>
      <c r="CM24" s="182" t="str" cm="1">
        <f t="array" aca="1" ref="CM24" ca="1">IF($B24=par_list_vypnut,"",IF($O24&gt;=CM$9,VALUE(TRIM(INDIRECT("'"&amp;data!$B61&amp;"'!"&amp;$AP$8&amp;CM$10))),""))</f>
        <v/>
      </c>
      <c r="CN24" s="182" t="str" cm="1">
        <f t="array" aca="1" ref="CN24" ca="1">IF($B24=par_list_vypnut,"",IF($O24&gt;=CN$9,VALUE(TRIM(INDIRECT("'"&amp;data!$B61&amp;"'!"&amp;$AP$8&amp;CN$10))),""))</f>
        <v/>
      </c>
      <c r="CO24" s="182" t="str" cm="1">
        <f t="array" aca="1" ref="CO24" ca="1">IF($B24=par_list_vypnut,"",IF($O24&gt;=CO$9,VALUE(TRIM(INDIRECT("'"&amp;data!$B61&amp;"'!"&amp;$AP$8&amp;CO$10))),""))</f>
        <v/>
      </c>
      <c r="CP24" s="182" t="str" cm="1">
        <f t="array" aca="1" ref="CP24" ca="1">IF($B24=par_list_vypnut,"",IF($O24&gt;=CP$9,VALUE(TRIM(INDIRECT("'"&amp;data!$B61&amp;"'!"&amp;$AP$8&amp;CP$10))),""))</f>
        <v/>
      </c>
      <c r="CQ24" s="182" t="str" cm="1">
        <f t="array" aca="1" ref="CQ24" ca="1">IF($B24=par_list_vypnut,"",IF($O24&gt;=CQ$9,VALUE(TRIM(INDIRECT("'"&amp;data!$B61&amp;"'!"&amp;$AP$8&amp;CQ$10))),""))</f>
        <v/>
      </c>
      <c r="CR24" s="182" t="str" cm="1">
        <f t="array" aca="1" ref="CR24" ca="1">IF($B24=par_list_vypnut,"",IF($O24&gt;=CR$9,VALUE(TRIM(INDIRECT("'"&amp;data!$B61&amp;"'!"&amp;$AP$8&amp;CR$10))),""))</f>
        <v/>
      </c>
      <c r="CS24" s="182" t="str" cm="1">
        <f t="array" aca="1" ref="CS24" ca="1">IF($B24=par_list_vypnut,"",IF($O24&gt;=CS$9,VALUE(TRIM(INDIRECT("'"&amp;data!$B61&amp;"'!"&amp;$AP$8&amp;CS$10))),""))</f>
        <v/>
      </c>
      <c r="CT24" s="182" t="str" cm="1">
        <f t="array" aca="1" ref="CT24" ca="1">IF($B24=par_list_vypnut,"",IF($O24&gt;=CT$9,VALUE(TRIM(INDIRECT("'"&amp;data!$B61&amp;"'!"&amp;$AP$8&amp;CT$10))),""))</f>
        <v/>
      </c>
      <c r="CU24" s="182" t="str" cm="1">
        <f t="array" aca="1" ref="CU24" ca="1">IF($B24=par_list_vypnut,"",IF($O24&gt;=CU$9,VALUE(TRIM(INDIRECT("'"&amp;data!$B61&amp;"'!"&amp;$AP$8&amp;CU$10))),""))</f>
        <v/>
      </c>
      <c r="CV24" s="182" t="str" cm="1">
        <f t="array" aca="1" ref="CV24" ca="1">IF($B24=par_list_vypnut,"",IF($O24&gt;=CV$9,VALUE(TRIM(INDIRECT("'"&amp;data!$B61&amp;"'!"&amp;$AP$8&amp;CV$10))),""))</f>
        <v/>
      </c>
      <c r="CW24" s="182" t="str" cm="1">
        <f t="array" aca="1" ref="CW24" ca="1">IF($B24=par_list_vypnut,"",IF($O24&gt;=CW$9,VALUE(TRIM(INDIRECT("'"&amp;data!$B61&amp;"'!"&amp;$AP$8&amp;CW$10))),""))</f>
        <v/>
      </c>
      <c r="CX24" s="182" t="str" cm="1">
        <f t="array" aca="1" ref="CX24" ca="1">IF($B24=par_list_vypnut,"",IF($O24&gt;=CX$9,VALUE(TRIM(INDIRECT("'"&amp;data!$B61&amp;"'!"&amp;$AP$8&amp;CX$10))),""))</f>
        <v/>
      </c>
      <c r="CY24" s="182" t="str" cm="1">
        <f t="array" aca="1" ref="CY24" ca="1">IF($B24=par_list_vypnut,"",IF($O24&gt;=CY$9,VALUE(TRIM(INDIRECT("'"&amp;data!$B61&amp;"'!"&amp;$AP$8&amp;CY$10))),""))</f>
        <v/>
      </c>
      <c r="CZ24" s="182" t="str" cm="1">
        <f t="array" aca="1" ref="CZ24" ca="1">IF($B24=par_list_vypnut,"",IF($O24&gt;=CZ$9,VALUE(TRIM(INDIRECT("'"&amp;data!$B61&amp;"'!"&amp;$AP$8&amp;CZ$10))),""))</f>
        <v/>
      </c>
      <c r="DA24" s="182" t="str" cm="1">
        <f t="array" aca="1" ref="DA24" ca="1">IF($B24=par_list_vypnut,"",IF($O24&gt;=DA$9,VALUE(TRIM(INDIRECT("'"&amp;data!$B61&amp;"'!"&amp;$AP$8&amp;DA$10))),""))</f>
        <v/>
      </c>
      <c r="DB24" s="182" t="str" cm="1">
        <f t="array" aca="1" ref="DB24" ca="1">IF($B24=par_list_vypnut,"",IF($O24&gt;=DB$9,VALUE(TRIM(INDIRECT("'"&amp;data!$B61&amp;"'!"&amp;$AP$8&amp;DB$10))),""))</f>
        <v/>
      </c>
      <c r="DC24" s="182" t="str" cm="1">
        <f t="array" aca="1" ref="DC24" ca="1">IF($B24=par_list_vypnut,"",IF($O24&gt;=DC$9,VALUE(TRIM(INDIRECT("'"&amp;data!$B61&amp;"'!"&amp;$AP$8&amp;DC$10))),""))</f>
        <v/>
      </c>
      <c r="DD24" s="182" t="str" cm="1">
        <f t="array" aca="1" ref="DD24" ca="1">IF($B24=par_list_vypnut,"",IF($O24&gt;=DD$9,VALUE(TRIM(INDIRECT("'"&amp;data!$B61&amp;"'!"&amp;$AP$8&amp;DD$10))),""))</f>
        <v/>
      </c>
      <c r="DE24" s="182" t="str" cm="1">
        <f t="array" aca="1" ref="DE24" ca="1">IF($B24=par_list_vypnut,"",IF($O24&gt;=DE$9,VALUE(TRIM(INDIRECT("'"&amp;data!$B61&amp;"'!"&amp;$AP$8&amp;DE$10))),""))</f>
        <v/>
      </c>
      <c r="DF24" s="182" t="str" cm="1">
        <f t="array" aca="1" ref="DF24" ca="1">IF($B24=par_list_vypnut,"",IF($O24&gt;=DF$9,VALUE(TRIM(INDIRECT("'"&amp;data!$B61&amp;"'!"&amp;$AP$8&amp;DF$10))),""))</f>
        <v/>
      </c>
      <c r="DG24" s="182" t="str" cm="1">
        <f t="array" aca="1" ref="DG24" ca="1">IF($B24=par_list_vypnut,"",IF($O24&gt;=DG$9,VALUE(TRIM(INDIRECT("'"&amp;data!$B61&amp;"'!"&amp;$AP$8&amp;DG$10))),""))</f>
        <v/>
      </c>
      <c r="DH24" s="182" t="str" cm="1">
        <f t="array" aca="1" ref="DH24" ca="1">IF($B24=par_list_vypnut,"",IF($O24&gt;=DH$9,VALUE(TRIM(INDIRECT("'"&amp;data!$B61&amp;"'!"&amp;$AP$8&amp;DH$10))),""))</f>
        <v/>
      </c>
      <c r="DI24" s="182" t="str" cm="1">
        <f t="array" aca="1" ref="DI24" ca="1">IF($B24=par_list_vypnut,"",IF($O24&gt;=DI$9,VALUE(TRIM(INDIRECT("'"&amp;data!$B61&amp;"'!"&amp;$AP$8&amp;DI$10))),""))</f>
        <v/>
      </c>
      <c r="DJ24" s="188" t="str" cm="1">
        <f t="array" aca="1" ref="DJ24" ca="1">IF($B24=par_list_vypnut,"",IF($O24&gt;=DJ$9,VALUE(TRIM(INDIRECT("'"&amp;data!$B61&amp;"'!"&amp;$AP$8&amp;DJ$10))),""))</f>
        <v/>
      </c>
      <c r="DK24" s="187" t="str" cm="1">
        <f t="array" aca="1" ref="DK24" ca="1">IF($B24=par_list_vypnut,"",IF($O24&gt;=DK$9,INDIRECT("'"&amp;data!$B61&amp;"'!"&amp;$AQ$8&amp;DK$10,TRUE),""))</f>
        <v/>
      </c>
      <c r="DL24" s="182" t="str" cm="1">
        <f t="array" aca="1" ref="DL24" ca="1">IF($B24=par_list_vypnut,"",IF($O24&gt;=DL$9,INDIRECT("'"&amp;data!$B61&amp;"'!"&amp;$AQ$8&amp;DL$10,TRUE),""))</f>
        <v/>
      </c>
      <c r="DM24" s="182" t="str" cm="1">
        <f t="array" aca="1" ref="DM24" ca="1">IF($B24=par_list_vypnut,"",IF($O24&gt;=DM$9,INDIRECT("'"&amp;data!$B61&amp;"'!"&amp;$AQ$8&amp;DM$10,TRUE),""))</f>
        <v/>
      </c>
      <c r="DN24" s="182" t="str" cm="1">
        <f t="array" aca="1" ref="DN24" ca="1">IF($B24=par_list_vypnut,"",IF($O24&gt;=DN$9,INDIRECT("'"&amp;data!$B61&amp;"'!"&amp;$AQ$8&amp;DN$10,TRUE),""))</f>
        <v/>
      </c>
      <c r="DO24" s="182" t="str" cm="1">
        <f t="array" aca="1" ref="DO24" ca="1">IF($B24=par_list_vypnut,"",IF($O24&gt;=DO$9,INDIRECT("'"&amp;data!$B61&amp;"'!"&amp;$AQ$8&amp;DO$10,TRUE),""))</f>
        <v/>
      </c>
      <c r="DP24" s="182" t="str" cm="1">
        <f t="array" aca="1" ref="DP24" ca="1">IF($B24=par_list_vypnut,"",IF($O24&gt;=DP$9,INDIRECT("'"&amp;data!$B61&amp;"'!"&amp;$AQ$8&amp;DP$10,TRUE),""))</f>
        <v/>
      </c>
      <c r="DQ24" s="182" t="str" cm="1">
        <f t="array" aca="1" ref="DQ24" ca="1">IF($B24=par_list_vypnut,"",IF($O24&gt;=DQ$9,INDIRECT("'"&amp;data!$B61&amp;"'!"&amp;$AQ$8&amp;DQ$10,TRUE),""))</f>
        <v/>
      </c>
      <c r="DR24" s="182" t="str" cm="1">
        <f t="array" aca="1" ref="DR24" ca="1">IF($B24=par_list_vypnut,"",IF($O24&gt;=DR$9,INDIRECT("'"&amp;data!$B61&amp;"'!"&amp;$AQ$8&amp;DR$10,TRUE),""))</f>
        <v/>
      </c>
      <c r="DS24" s="182" t="str" cm="1">
        <f t="array" aca="1" ref="DS24" ca="1">IF($B24=par_list_vypnut,"",IF($O24&gt;=DS$9,INDIRECT("'"&amp;data!$B61&amp;"'!"&amp;$AQ$8&amp;DS$10,TRUE),""))</f>
        <v/>
      </c>
      <c r="DT24" s="182" t="str" cm="1">
        <f t="array" aca="1" ref="DT24" ca="1">IF($B24=par_list_vypnut,"",IF($O24&gt;=DT$9,INDIRECT("'"&amp;data!$B61&amp;"'!"&amp;$AQ$8&amp;DT$10,TRUE),""))</f>
        <v/>
      </c>
      <c r="DU24" s="182" t="str" cm="1">
        <f t="array" aca="1" ref="DU24" ca="1">IF($B24=par_list_vypnut,"",IF($O24&gt;=DU$9,INDIRECT("'"&amp;data!$B61&amp;"'!"&amp;$AQ$8&amp;DU$10,TRUE),""))</f>
        <v/>
      </c>
      <c r="DV24" s="182" t="str" cm="1">
        <f t="array" aca="1" ref="DV24" ca="1">IF($B24=par_list_vypnut,"",IF($O24&gt;=DV$9,INDIRECT("'"&amp;data!$B61&amp;"'!"&amp;$AQ$8&amp;DV$10,TRUE),""))</f>
        <v/>
      </c>
      <c r="DW24" s="182" t="str" cm="1">
        <f t="array" aca="1" ref="DW24" ca="1">IF($B24=par_list_vypnut,"",IF($O24&gt;=DW$9,INDIRECT("'"&amp;data!$B61&amp;"'!"&amp;$AQ$8&amp;DW$10,TRUE),""))</f>
        <v/>
      </c>
      <c r="DX24" s="182" t="str" cm="1">
        <f t="array" aca="1" ref="DX24" ca="1">IF($B24=par_list_vypnut,"",IF($O24&gt;=DX$9,INDIRECT("'"&amp;data!$B61&amp;"'!"&amp;$AQ$8&amp;DX$10,TRUE),""))</f>
        <v/>
      </c>
      <c r="DY24" s="182" t="str" cm="1">
        <f t="array" aca="1" ref="DY24" ca="1">IF($B24=par_list_vypnut,"",IF($O24&gt;=DY$9,INDIRECT("'"&amp;data!$B61&amp;"'!"&amp;$AQ$8&amp;DY$10,TRUE),""))</f>
        <v/>
      </c>
      <c r="DZ24" s="182" t="str" cm="1">
        <f t="array" aca="1" ref="DZ24" ca="1">IF($B24=par_list_vypnut,"",IF($O24&gt;=DZ$9,INDIRECT("'"&amp;data!$B61&amp;"'!"&amp;$AQ$8&amp;DZ$10,TRUE),""))</f>
        <v/>
      </c>
      <c r="EA24" s="182" t="str" cm="1">
        <f t="array" aca="1" ref="EA24" ca="1">IF($B24=par_list_vypnut,"",IF($O24&gt;=EA$9,INDIRECT("'"&amp;data!$B61&amp;"'!"&amp;$AQ$8&amp;EA$10,TRUE),""))</f>
        <v/>
      </c>
      <c r="EB24" s="182" t="str" cm="1">
        <f t="array" aca="1" ref="EB24" ca="1">IF($B24=par_list_vypnut,"",IF($O24&gt;=EB$9,INDIRECT("'"&amp;data!$B61&amp;"'!"&amp;$AQ$8&amp;EB$10,TRUE),""))</f>
        <v/>
      </c>
      <c r="EC24" s="182" t="str" cm="1">
        <f t="array" aca="1" ref="EC24" ca="1">IF($B24=par_list_vypnut,"",IF($O24&gt;=EC$9,INDIRECT("'"&amp;data!$B61&amp;"'!"&amp;$AQ$8&amp;EC$10,TRUE),""))</f>
        <v/>
      </c>
      <c r="ED24" s="182" t="str" cm="1">
        <f t="array" aca="1" ref="ED24" ca="1">IF($B24=par_list_vypnut,"",IF($O24&gt;=ED$9,INDIRECT("'"&amp;data!$B61&amp;"'!"&amp;$AQ$8&amp;ED$10,TRUE),""))</f>
        <v/>
      </c>
      <c r="EE24" s="182" t="str" cm="1">
        <f t="array" aca="1" ref="EE24" ca="1">IF($B24=par_list_vypnut,"",IF($O24&gt;=EE$9,INDIRECT("'"&amp;data!$B61&amp;"'!"&amp;$AQ$8&amp;EE$10,TRUE),""))</f>
        <v/>
      </c>
      <c r="EF24" s="182" t="str" cm="1">
        <f t="array" aca="1" ref="EF24" ca="1">IF($B24=par_list_vypnut,"",IF($O24&gt;=EF$9,INDIRECT("'"&amp;data!$B61&amp;"'!"&amp;$AQ$8&amp;EF$10,TRUE),""))</f>
        <v/>
      </c>
      <c r="EG24" s="182" t="str" cm="1">
        <f t="array" aca="1" ref="EG24" ca="1">IF($B24=par_list_vypnut,"",IF($O24&gt;=EG$9,INDIRECT("'"&amp;data!$B61&amp;"'!"&amp;$AQ$8&amp;EG$10,TRUE),""))</f>
        <v/>
      </c>
      <c r="EH24" s="182" t="str" cm="1">
        <f t="array" aca="1" ref="EH24" ca="1">IF($B24=par_list_vypnut,"",IF($O24&gt;=EH$9,INDIRECT("'"&amp;data!$B61&amp;"'!"&amp;$AQ$8&amp;EH$10,TRUE),""))</f>
        <v/>
      </c>
      <c r="EI24" s="188" t="str" cm="1">
        <f t="array" aca="1" ref="EI24" ca="1">IF($B24=par_list_vypnut,"",IF($O24&gt;=EI$9,INDIRECT("'"&amp;data!$B61&amp;"'!"&amp;$AQ$8&amp;EI$10,TRUE),""))</f>
        <v/>
      </c>
      <c r="EJ24" s="194" t="str">
        <f t="shared" ca="1" si="48"/>
        <v/>
      </c>
      <c r="EK24" s="182" t="str">
        <f t="shared" ca="1" si="23"/>
        <v/>
      </c>
      <c r="EL24" s="182" t="str">
        <f t="shared" ca="1" si="24"/>
        <v/>
      </c>
      <c r="EM24" s="182" t="str">
        <f t="shared" ca="1" si="25"/>
        <v/>
      </c>
      <c r="EN24" s="182" t="str">
        <f t="shared" ca="1" si="26"/>
        <v/>
      </c>
      <c r="EO24" s="182" t="str">
        <f t="shared" ca="1" si="27"/>
        <v/>
      </c>
      <c r="EP24" s="182" t="str">
        <f t="shared" ca="1" si="28"/>
        <v/>
      </c>
      <c r="EQ24" s="182" t="str">
        <f t="shared" ca="1" si="29"/>
        <v/>
      </c>
      <c r="ER24" s="182" t="str">
        <f t="shared" ca="1" si="30"/>
        <v/>
      </c>
      <c r="ES24" s="182" t="str">
        <f t="shared" ca="1" si="31"/>
        <v/>
      </c>
      <c r="ET24" s="182" t="str">
        <f t="shared" ca="1" si="32"/>
        <v/>
      </c>
      <c r="EU24" s="182" t="str">
        <f t="shared" ca="1" si="33"/>
        <v/>
      </c>
      <c r="EV24" s="182" t="str">
        <f t="shared" ca="1" si="34"/>
        <v/>
      </c>
      <c r="EW24" s="182" t="str">
        <f t="shared" ca="1" si="35"/>
        <v/>
      </c>
      <c r="EX24" s="182" t="str">
        <f t="shared" ca="1" si="36"/>
        <v/>
      </c>
      <c r="EY24" s="182" t="str">
        <f t="shared" ca="1" si="37"/>
        <v/>
      </c>
      <c r="EZ24" s="182" t="str">
        <f t="shared" ca="1" si="38"/>
        <v/>
      </c>
      <c r="FA24" s="182" t="str">
        <f t="shared" ca="1" si="39"/>
        <v/>
      </c>
      <c r="FB24" s="182" t="str">
        <f t="shared" ca="1" si="40"/>
        <v/>
      </c>
      <c r="FC24" s="182" t="str">
        <f t="shared" ca="1" si="41"/>
        <v/>
      </c>
      <c r="FD24" s="182" t="str">
        <f t="shared" ca="1" si="42"/>
        <v/>
      </c>
      <c r="FE24" s="182" t="str">
        <f t="shared" ca="1" si="43"/>
        <v/>
      </c>
      <c r="FF24" s="182" t="str">
        <f t="shared" ca="1" si="44"/>
        <v/>
      </c>
      <c r="FG24" s="182" t="str">
        <f t="shared" ca="1" si="45"/>
        <v/>
      </c>
      <c r="FH24" s="192" t="str">
        <f t="shared" ca="1" si="46"/>
        <v/>
      </c>
      <c r="FI24" s="195" t="str">
        <f t="shared" ca="1" si="47"/>
        <v>13. od 0</v>
      </c>
      <c r="FJ24" s="196"/>
    </row>
    <row r="25" spans="1:166" ht="15" thickBot="1" x14ac:dyDescent="0.35">
      <c r="A25" s="5" t="str">
        <f t="shared" ca="1" si="4"/>
        <v>par_list_chyba</v>
      </c>
      <c r="B25" s="5" t="str" cm="1">
        <f t="array" aca="1" ref="B25" ca="1">INDIRECT("'"&amp;data!B62&amp;"'!"&amp;ADDRESS(ROW('Přihláška č. 1'!$I$4),COLUMN('Přihláška č. 1'!$I$4),4))</f>
        <v>par_list_chyba</v>
      </c>
      <c r="C25" s="206" t="str">
        <f>HYPERLINK("#'"&amp;data!B62&amp;"'!D4","..."&amp;D25&amp;"!")</f>
        <v>...14!</v>
      </c>
      <c r="D25" s="5">
        <v>14</v>
      </c>
      <c r="E25" s="177" t="str">
        <f ca="1">IF(B25=par_list_vypnut,"",($S$7-1+data!D62)&amp;". od "&amp;I25)</f>
        <v>14. od 0</v>
      </c>
      <c r="F25" s="178"/>
      <c r="G25" s="179"/>
      <c r="H25" s="180"/>
      <c r="I25" s="181">
        <f t="shared" ca="1" si="5"/>
        <v>0</v>
      </c>
      <c r="J25" s="182" t="str">
        <f t="shared" ca="1" si="6"/>
        <v>chyba zkratky</v>
      </c>
      <c r="K25" s="183"/>
      <c r="L25" s="184" t="str" cm="1">
        <f t="array" aca="1" ref="L25" ca="1">IF(B25=par_list_vypnut,"",INDIRECT("'"&amp;data!B62&amp;"'!"&amp;ADDRESS(ROW('Přihláška č. 1'!$D$12),COLUMN('Přihláška č. 1'!$D$12),4)))</f>
        <v>Viz zpráva vpravo --&gt;</v>
      </c>
      <c r="M25" s="185" t="str">
        <f t="shared" ca="1" si="7"/>
        <v/>
      </c>
      <c r="N25" s="186" t="str">
        <f t="shared" ca="1" si="8"/>
        <v/>
      </c>
      <c r="O25" s="187" cm="1">
        <f t="array" aca="1" ref="O25" ca="1">IF(B25=par_list_vypnut,"",INDIRECT("'"&amp;data!B62&amp;"'!"&amp;ADDRESS(ROW('Přihláška č. 1'!$D$6),COLUMN('Přihláška č. 1'!$D$6),4)))</f>
        <v>0</v>
      </c>
      <c r="P25" s="182">
        <f ca="1">IF(B25=par_list_vypnut,"",COUNTIF(INDIRECT("'"&amp;data!B62&amp;"'!"&amp;ADDRESS(ROW('Přihláška č. 1'!$D$9),COLUMN('Přihláška č. 1'!$D$9),4)),"*")+COUNTIF(INDIRECT("'"&amp;data!B62&amp;"'!"&amp;ADDRESS(ROW('Přihláška č. 1'!$D$10),COLUMN('Přihláška č. 1'!$D$10),4)),"*"))</f>
        <v>0</v>
      </c>
      <c r="Q25" s="182">
        <f t="shared" ca="1" si="9"/>
        <v>0</v>
      </c>
      <c r="R25" s="182">
        <f t="shared" ca="1" si="10"/>
        <v>0</v>
      </c>
      <c r="S25" s="188">
        <f t="shared" ca="1" si="11"/>
        <v>0</v>
      </c>
      <c r="T25" s="187" cm="1">
        <f t="array" aca="1" ref="T25" ca="1">IF(B25=par_list_vypnut,"",INDIRECT("'"&amp;data!B62&amp;"'!"&amp;ADDRESS(ROW('Přihláška č. 1'!$D$4),COLUMN('Přihláška č. 1'!$D$4),4)))</f>
        <v>0</v>
      </c>
      <c r="U25" s="182" t="str" cm="1">
        <f t="array" aca="1" ref="U25" ca="1">IF(B25=par_list_vypnut,"",INDIRECT("'"&amp;data!B62&amp;"'!"&amp;ADDRESS(ROW('Přihláška č. 1'!$I$31),COLUMN('Přihláška č. 1'!$I$31),4)))</f>
        <v/>
      </c>
      <c r="V25" s="182" cm="1">
        <f t="array" aca="1" ref="V25" ca="1">IF(B25=par_list_vypnut,"",INDIRECT("'"&amp;data!B62&amp;"'!"&amp;ADDRESS(ROW('Přihláška č. 1'!$D$5),COLUMN('Přihláška č. 1'!$D$5),4)))</f>
        <v>0</v>
      </c>
      <c r="W25" s="182" t="str" cm="1">
        <f t="array" aca="1" ref="W25" ca="1">IF(B25=par_list_vypnut,"",IF(INDIRECT("'"&amp;data!B62&amp;"'!"&amp;ADDRESS(ROW('Přihláška č. 1'!$D$8),COLUMN('Přihláška č. 1'!$D$8),4),TRUE)="","",INDIRECT("'"&amp;data!B62&amp;"'!"&amp;ADDRESS(ROW('Přihláška č. 1'!$D$8),COLUMN('Přihláška č. 1'!$D$8),4),TRUE)))</f>
        <v/>
      </c>
      <c r="X25" s="189" t="str" cm="1">
        <f t="array" aca="1" ref="X25" ca="1">IF(B25=par_list_vypnut,"",INDIRECT("'"&amp;data!B62&amp;"'!"&amp;ADDRESS(ROW('Přihláška č. 1'!$I$20),COLUMN('Přihláška č. 1'!$I$20),4)))</f>
        <v/>
      </c>
      <c r="Y25" s="190"/>
      <c r="Z25" s="191"/>
      <c r="AA25" s="187" t="str" cm="1">
        <f t="array" aca="1" ref="AA25" ca="1">IF(OR(B25=par_list_vypnut,P25&lt;1),"",PROPER(INDIRECT("'"&amp;data!B62&amp;"'!"&amp;ADDRESS(ROW('Přihláška č. 1'!$D$9),COLUMN('Přihláška č. 1'!$D$9),4))))</f>
        <v/>
      </c>
      <c r="AB25" s="182" t="str" cm="1">
        <f t="array" aca="1" ref="AB25" ca="1">IF(OR(B25=par_list_vypnut,P25&lt;2),"",PROPER(INDIRECT("'"&amp;data!B62&amp;"'!"&amp;ADDRESS(ROW('Přihláška č. 1'!$D$10),COLUMN('Přihláška č. 1'!$D$10),4))))</f>
        <v/>
      </c>
      <c r="AC25" s="182" t="str">
        <f t="shared" ca="1" si="12"/>
        <v/>
      </c>
      <c r="AD25" s="188" t="str">
        <f t="shared" ca="1" si="13"/>
        <v/>
      </c>
      <c r="AE25" s="187" t="str">
        <f t="shared" ca="1" si="14"/>
        <v/>
      </c>
      <c r="AF25" s="182" t="str">
        <f t="shared" ca="1" si="15"/>
        <v/>
      </c>
      <c r="AG25" s="182" t="str">
        <f t="shared" ca="1" si="16"/>
        <v/>
      </c>
      <c r="AH25" s="182" t="str">
        <f t="shared" ca="1" si="17"/>
        <v/>
      </c>
      <c r="AI25" s="182" t="str">
        <f t="shared" ca="1" si="18"/>
        <v/>
      </c>
      <c r="AJ25" s="192" t="str">
        <f t="shared" ca="1" si="19"/>
        <v/>
      </c>
      <c r="AK25" s="182" t="str">
        <f t="shared" ca="1" si="20"/>
        <v/>
      </c>
      <c r="AL25" s="182" t="str">
        <f t="shared" ca="1" si="21"/>
        <v/>
      </c>
      <c r="AM25" s="193" t="str">
        <f t="shared" ca="1" si="22"/>
        <v/>
      </c>
      <c r="AN25" s="187" t="str" cm="1">
        <f t="array" aca="1" ref="AN25" ca="1">IF(OR($B25=par_list_vypnut,$O25&lt;AN$9),"",PROPER(TRIM(INDIRECT("'"&amp;data!$B62&amp;"'!"&amp;$AN$8&amp;AN$10))))</f>
        <v/>
      </c>
      <c r="AO25" s="182" t="str" cm="1">
        <f t="array" aca="1" ref="AO25" ca="1">IF(OR($B25=par_list_vypnut,$O25&lt;AO$9),"",PROPER(TRIM(INDIRECT("'"&amp;data!$B62&amp;"'!"&amp;$AO$8&amp;AO$10))))</f>
        <v/>
      </c>
      <c r="AP25" s="182" t="str" cm="1">
        <f t="array" aca="1" ref="AP25" ca="1">IF(OR($B25=par_list_vypnut,$O25&lt;AP$9),"",PROPER(TRIM(INDIRECT("'"&amp;data!$B62&amp;"'!"&amp;$AN$8&amp;AP$10))))</f>
        <v/>
      </c>
      <c r="AQ25" s="182" t="str" cm="1">
        <f t="array" aca="1" ref="AQ25" ca="1">IF(OR($B25=par_list_vypnut,$O25&lt;AQ$9),"",PROPER(TRIM(INDIRECT("'"&amp;data!$B62&amp;"'!"&amp;$AO$8&amp;AQ$10))))</f>
        <v/>
      </c>
      <c r="AR25" s="182" t="str" cm="1">
        <f t="array" aca="1" ref="AR25" ca="1">IF(OR($B25=par_list_vypnut,$O25&lt;AR$9),"",PROPER(TRIM(INDIRECT("'"&amp;data!$B62&amp;"'!"&amp;$AN$8&amp;AR$10))))</f>
        <v/>
      </c>
      <c r="AS25" s="182" t="str" cm="1">
        <f t="array" aca="1" ref="AS25" ca="1">IF(OR($B25=par_list_vypnut,$O25&lt;AS$9),"",PROPER(TRIM(INDIRECT("'"&amp;data!$B62&amp;"'!"&amp;$AO$8&amp;AS$10))))</f>
        <v/>
      </c>
      <c r="AT25" s="182" t="str" cm="1">
        <f t="array" aca="1" ref="AT25" ca="1">IF(OR($B25=par_list_vypnut,$O25&lt;AT$9),"",PROPER(TRIM(INDIRECT("'"&amp;data!$B62&amp;"'!"&amp;$AN$8&amp;AT$10))))</f>
        <v/>
      </c>
      <c r="AU25" s="182" t="str" cm="1">
        <f t="array" aca="1" ref="AU25" ca="1">IF(OR($B25=par_list_vypnut,$O25&lt;AU$9),"",PROPER(TRIM(INDIRECT("'"&amp;data!$B62&amp;"'!"&amp;$AO$8&amp;AU$10))))</f>
        <v/>
      </c>
      <c r="AV25" s="182" t="str" cm="1">
        <f t="array" aca="1" ref="AV25" ca="1">IF(OR($B25=par_list_vypnut,$O25&lt;AV$9),"",PROPER(TRIM(INDIRECT("'"&amp;data!$B62&amp;"'!"&amp;$AN$8&amp;AV$10))))</f>
        <v/>
      </c>
      <c r="AW25" s="182" t="str" cm="1">
        <f t="array" aca="1" ref="AW25" ca="1">IF(OR($B25=par_list_vypnut,$O25&lt;AW$9),"",PROPER(TRIM(INDIRECT("'"&amp;data!$B62&amp;"'!"&amp;$AO$8&amp;AW$10))))</f>
        <v/>
      </c>
      <c r="AX25" s="182" t="str" cm="1">
        <f t="array" aca="1" ref="AX25" ca="1">IF(OR($B25=par_list_vypnut,$O25&lt;AX$9),"",PROPER(TRIM(INDIRECT("'"&amp;data!$B62&amp;"'!"&amp;$AN$8&amp;AX$10))))</f>
        <v/>
      </c>
      <c r="AY25" s="182" t="str" cm="1">
        <f t="array" aca="1" ref="AY25" ca="1">IF(OR($B25=par_list_vypnut,$O25&lt;AY$9),"",PROPER(TRIM(INDIRECT("'"&amp;data!$B62&amp;"'!"&amp;$AO$8&amp;AY$10))))</f>
        <v/>
      </c>
      <c r="AZ25" s="182" t="str" cm="1">
        <f t="array" aca="1" ref="AZ25" ca="1">IF(OR($B25=par_list_vypnut,$O25&lt;AZ$9),"",PROPER(TRIM(INDIRECT("'"&amp;data!$B62&amp;"'!"&amp;$AN$8&amp;AZ$10))))</f>
        <v/>
      </c>
      <c r="BA25" s="182" t="str" cm="1">
        <f t="array" aca="1" ref="BA25" ca="1">IF(OR($B25=par_list_vypnut,$O25&lt;BA$9),"",PROPER(TRIM(INDIRECT("'"&amp;data!$B62&amp;"'!"&amp;$AO$8&amp;BA$10))))</f>
        <v/>
      </c>
      <c r="BB25" s="182" t="str" cm="1">
        <f t="array" aca="1" ref="BB25" ca="1">IF(OR($B25=par_list_vypnut,$O25&lt;BB$9),"",PROPER(TRIM(INDIRECT("'"&amp;data!$B62&amp;"'!"&amp;$AN$8&amp;BB$10))))</f>
        <v/>
      </c>
      <c r="BC25" s="182" t="str" cm="1">
        <f t="array" aca="1" ref="BC25" ca="1">IF(OR($B25=par_list_vypnut,$O25&lt;BC$9),"",PROPER(TRIM(INDIRECT("'"&amp;data!$B62&amp;"'!"&amp;$AO$8&amp;BC$10))))</f>
        <v/>
      </c>
      <c r="BD25" s="182" t="str" cm="1">
        <f t="array" aca="1" ref="BD25" ca="1">IF(OR($B25=par_list_vypnut,$O25&lt;BD$9),"",PROPER(TRIM(INDIRECT("'"&amp;data!$B62&amp;"'!"&amp;$AN$8&amp;BD$10))))</f>
        <v/>
      </c>
      <c r="BE25" s="182" t="str" cm="1">
        <f t="array" aca="1" ref="BE25" ca="1">IF(OR($B25=par_list_vypnut,$O25&lt;BE$9),"",PROPER(TRIM(INDIRECT("'"&amp;data!$B62&amp;"'!"&amp;$AO$8&amp;BE$10))))</f>
        <v/>
      </c>
      <c r="BF25" s="182" t="str" cm="1">
        <f t="array" aca="1" ref="BF25" ca="1">IF(OR($B25=par_list_vypnut,$O25&lt;BF$9),"",PROPER(TRIM(INDIRECT("'"&amp;data!$B62&amp;"'!"&amp;$AN$8&amp;BF$10))))</f>
        <v/>
      </c>
      <c r="BG25" s="182" t="str" cm="1">
        <f t="array" aca="1" ref="BG25" ca="1">IF(OR($B25=par_list_vypnut,$O25&lt;BG$9),"",PROPER(TRIM(INDIRECT("'"&amp;data!$B62&amp;"'!"&amp;$AO$8&amp;BG$10))))</f>
        <v/>
      </c>
      <c r="BH25" s="182" t="str" cm="1">
        <f t="array" aca="1" ref="BH25" ca="1">IF(OR($B25=par_list_vypnut,$O25&lt;BH$9),"",PROPER(TRIM(INDIRECT("'"&amp;data!$B62&amp;"'!"&amp;$AN$8&amp;BH$10))))</f>
        <v/>
      </c>
      <c r="BI25" s="182" t="str" cm="1">
        <f t="array" aca="1" ref="BI25" ca="1">IF(OR($B25=par_list_vypnut,$O25&lt;BI$9),"",PROPER(TRIM(INDIRECT("'"&amp;data!$B62&amp;"'!"&amp;$AO$8&amp;BI$10))))</f>
        <v/>
      </c>
      <c r="BJ25" s="182" t="str" cm="1">
        <f t="array" aca="1" ref="BJ25" ca="1">IF(OR($B25=par_list_vypnut,$O25&lt;BJ$9),"",PROPER(TRIM(INDIRECT("'"&amp;data!$B62&amp;"'!"&amp;$AN$8&amp;BJ$10))))</f>
        <v/>
      </c>
      <c r="BK25" s="182" t="str" cm="1">
        <f t="array" aca="1" ref="BK25" ca="1">IF(OR($B25=par_list_vypnut,$O25&lt;BK$9),"",PROPER(TRIM(INDIRECT("'"&amp;data!$B62&amp;"'!"&amp;$AO$8&amp;BK$10))))</f>
        <v/>
      </c>
      <c r="BL25" s="182" t="str" cm="1">
        <f t="array" aca="1" ref="BL25" ca="1">IF(OR($B25=par_list_vypnut,$O25&lt;BL$9),"",PROPER(TRIM(INDIRECT("'"&amp;data!$B62&amp;"'!"&amp;$AN$8&amp;BL$10))))</f>
        <v/>
      </c>
      <c r="BM25" s="182" t="str" cm="1">
        <f t="array" aca="1" ref="BM25" ca="1">IF(OR($B25=par_list_vypnut,$O25&lt;BM$9),"",PROPER(TRIM(INDIRECT("'"&amp;data!$B62&amp;"'!"&amp;$AO$8&amp;BM$10))))</f>
        <v/>
      </c>
      <c r="BN25" s="182" t="str" cm="1">
        <f t="array" aca="1" ref="BN25" ca="1">IF(OR($B25=par_list_vypnut,$O25&lt;BN$9),"",PROPER(TRIM(INDIRECT("'"&amp;data!$B62&amp;"'!"&amp;$AN$8&amp;BN$10))))</f>
        <v/>
      </c>
      <c r="BO25" s="182" t="str" cm="1">
        <f t="array" aca="1" ref="BO25" ca="1">IF(OR($B25=par_list_vypnut,$O25&lt;BO$9),"",PROPER(TRIM(INDIRECT("'"&amp;data!$B62&amp;"'!"&amp;$AO$8&amp;BO$10))))</f>
        <v/>
      </c>
      <c r="BP25" s="182" t="str" cm="1">
        <f t="array" aca="1" ref="BP25" ca="1">IF(OR($B25=par_list_vypnut,$O25&lt;BP$9),"",PROPER(TRIM(INDIRECT("'"&amp;data!$B62&amp;"'!"&amp;$AN$8&amp;BP$10))))</f>
        <v/>
      </c>
      <c r="BQ25" s="182" t="str" cm="1">
        <f t="array" aca="1" ref="BQ25" ca="1">IF(OR($B25=par_list_vypnut,$O25&lt;BQ$9),"",PROPER(TRIM(INDIRECT("'"&amp;data!$B62&amp;"'!"&amp;$AO$8&amp;BQ$10))))</f>
        <v/>
      </c>
      <c r="BR25" s="182" t="str" cm="1">
        <f t="array" aca="1" ref="BR25" ca="1">IF(OR($B25=par_list_vypnut,$O25&lt;BR$9),"",PROPER(TRIM(INDIRECT("'"&amp;data!$B62&amp;"'!"&amp;$AN$8&amp;BR$10))))</f>
        <v/>
      </c>
      <c r="BS25" s="182" t="str" cm="1">
        <f t="array" aca="1" ref="BS25" ca="1">IF(OR($B25=par_list_vypnut,$O25&lt;BS$9),"",PROPER(TRIM(INDIRECT("'"&amp;data!$B62&amp;"'!"&amp;$AO$8&amp;BS$10))))</f>
        <v/>
      </c>
      <c r="BT25" s="182" t="str" cm="1">
        <f t="array" aca="1" ref="BT25" ca="1">IF(OR($B25=par_list_vypnut,$O25&lt;BT$9),"",PROPER(TRIM(INDIRECT("'"&amp;data!$B62&amp;"'!"&amp;$AN$8&amp;BT$10))))</f>
        <v/>
      </c>
      <c r="BU25" s="182" t="str" cm="1">
        <f t="array" aca="1" ref="BU25" ca="1">IF(OR($B25=par_list_vypnut,$O25&lt;BU$9),"",PROPER(TRIM(INDIRECT("'"&amp;data!$B62&amp;"'!"&amp;$AO$8&amp;BU$10))))</f>
        <v/>
      </c>
      <c r="BV25" s="182" t="str" cm="1">
        <f t="array" aca="1" ref="BV25" ca="1">IF(OR($B25=par_list_vypnut,$O25&lt;BV$9),"",PROPER(TRIM(INDIRECT("'"&amp;data!$B62&amp;"'!"&amp;$AN$8&amp;BV$10))))</f>
        <v/>
      </c>
      <c r="BW25" s="182" t="str" cm="1">
        <f t="array" aca="1" ref="BW25" ca="1">IF(OR($B25=par_list_vypnut,$O25&lt;BW$9),"",PROPER(TRIM(INDIRECT("'"&amp;data!$B62&amp;"'!"&amp;$AO$8&amp;BW$10))))</f>
        <v/>
      </c>
      <c r="BX25" s="182" t="str" cm="1">
        <f t="array" aca="1" ref="BX25" ca="1">IF(OR($B25=par_list_vypnut,$O25&lt;BX$9),"",PROPER(TRIM(INDIRECT("'"&amp;data!$B62&amp;"'!"&amp;$AN$8&amp;BX$10))))</f>
        <v/>
      </c>
      <c r="BY25" s="182" t="str" cm="1">
        <f t="array" aca="1" ref="BY25" ca="1">IF(OR($B25=par_list_vypnut,$O25&lt;BY$9),"",PROPER(TRIM(INDIRECT("'"&amp;data!$B62&amp;"'!"&amp;$AO$8&amp;BY$10))))</f>
        <v/>
      </c>
      <c r="BZ25" s="182" t="str" cm="1">
        <f t="array" aca="1" ref="BZ25" ca="1">IF(OR($B25=par_list_vypnut,$O25&lt;BZ$9),"",PROPER(TRIM(INDIRECT("'"&amp;data!$B62&amp;"'!"&amp;$AN$8&amp;BZ$10))))</f>
        <v/>
      </c>
      <c r="CA25" s="182" t="str" cm="1">
        <f t="array" aca="1" ref="CA25" ca="1">IF(OR($B25=par_list_vypnut,$O25&lt;CA$9),"",PROPER(TRIM(INDIRECT("'"&amp;data!$B62&amp;"'!"&amp;$AO$8&amp;CA$10))))</f>
        <v/>
      </c>
      <c r="CB25" s="182" t="str" cm="1">
        <f t="array" aca="1" ref="CB25" ca="1">IF(OR($B25=par_list_vypnut,$O25&lt;CB$9),"",PROPER(TRIM(INDIRECT("'"&amp;data!$B62&amp;"'!"&amp;$AN$8&amp;CB$10))))</f>
        <v/>
      </c>
      <c r="CC25" s="182" t="str" cm="1">
        <f t="array" aca="1" ref="CC25" ca="1">IF(OR($B25=par_list_vypnut,$O25&lt;CC$9),"",PROPER(TRIM(INDIRECT("'"&amp;data!$B62&amp;"'!"&amp;$AO$8&amp;CC$10))))</f>
        <v/>
      </c>
      <c r="CD25" s="182" t="str" cm="1">
        <f t="array" aca="1" ref="CD25" ca="1">IF(OR($B25=par_list_vypnut,$O25&lt;CD$9),"",PROPER(TRIM(INDIRECT("'"&amp;data!$B62&amp;"'!"&amp;$AN$8&amp;CD$10))))</f>
        <v/>
      </c>
      <c r="CE25" s="182" t="str" cm="1">
        <f t="array" aca="1" ref="CE25" ca="1">IF(OR($B25=par_list_vypnut,$O25&lt;CE$9),"",PROPER(TRIM(INDIRECT("'"&amp;data!$B62&amp;"'!"&amp;$AO$8&amp;CE$10))))</f>
        <v/>
      </c>
      <c r="CF25" s="182" t="str" cm="1">
        <f t="array" aca="1" ref="CF25" ca="1">IF(OR($B25=par_list_vypnut,$O25&lt;CF$9),"",PROPER(TRIM(INDIRECT("'"&amp;data!$B62&amp;"'!"&amp;$AN$8&amp;CF$10))))</f>
        <v/>
      </c>
      <c r="CG25" s="182" t="str" cm="1">
        <f t="array" aca="1" ref="CG25" ca="1">IF(OR($B25=par_list_vypnut,$O25&lt;CG$9),"",PROPER(TRIM(INDIRECT("'"&amp;data!$B62&amp;"'!"&amp;$AO$8&amp;CG$10))))</f>
        <v/>
      </c>
      <c r="CH25" s="182" t="str" cm="1">
        <f t="array" aca="1" ref="CH25" ca="1">IF(OR($B25=par_list_vypnut,$O25&lt;CH$9),"",PROPER(TRIM(INDIRECT("'"&amp;data!$B62&amp;"'!"&amp;$AN$8&amp;CH$10))))</f>
        <v/>
      </c>
      <c r="CI25" s="182" t="str" cm="1">
        <f t="array" aca="1" ref="CI25" ca="1">IF(OR($B25=par_list_vypnut,$O25&lt;CI$9),"",PROPER(TRIM(INDIRECT("'"&amp;data!$B62&amp;"'!"&amp;$AO$8&amp;CI$10))))</f>
        <v/>
      </c>
      <c r="CJ25" s="182" t="str" cm="1">
        <f t="array" aca="1" ref="CJ25" ca="1">IF(OR($B25=par_list_vypnut,$O25&lt;CJ$9),"",PROPER(TRIM(INDIRECT("'"&amp;data!$B62&amp;"'!"&amp;$AN$8&amp;CJ$10))))</f>
        <v/>
      </c>
      <c r="CK25" s="188" t="str" cm="1">
        <f t="array" aca="1" ref="CK25" ca="1">IF(OR($B25=par_list_vypnut,$O25&lt;CK$9),"",PROPER(TRIM(INDIRECT("'"&amp;data!$B62&amp;"'!"&amp;$AO$8&amp;CK$10))))</f>
        <v/>
      </c>
      <c r="CL25" s="194" t="str" cm="1">
        <f t="array" aca="1" ref="CL25" ca="1">IF($B25=par_list_vypnut,"",IF($O25&gt;=CL$9,VALUE(TRIM(INDIRECT("'"&amp;data!$B62&amp;"'!"&amp;$AP$8&amp;CL$10))),""))</f>
        <v/>
      </c>
      <c r="CM25" s="182" t="str" cm="1">
        <f t="array" aca="1" ref="CM25" ca="1">IF($B25=par_list_vypnut,"",IF($O25&gt;=CM$9,VALUE(TRIM(INDIRECT("'"&amp;data!$B62&amp;"'!"&amp;$AP$8&amp;CM$10))),""))</f>
        <v/>
      </c>
      <c r="CN25" s="182" t="str" cm="1">
        <f t="array" aca="1" ref="CN25" ca="1">IF($B25=par_list_vypnut,"",IF($O25&gt;=CN$9,VALUE(TRIM(INDIRECT("'"&amp;data!$B62&amp;"'!"&amp;$AP$8&amp;CN$10))),""))</f>
        <v/>
      </c>
      <c r="CO25" s="182" t="str" cm="1">
        <f t="array" aca="1" ref="CO25" ca="1">IF($B25=par_list_vypnut,"",IF($O25&gt;=CO$9,VALUE(TRIM(INDIRECT("'"&amp;data!$B62&amp;"'!"&amp;$AP$8&amp;CO$10))),""))</f>
        <v/>
      </c>
      <c r="CP25" s="182" t="str" cm="1">
        <f t="array" aca="1" ref="CP25" ca="1">IF($B25=par_list_vypnut,"",IF($O25&gt;=CP$9,VALUE(TRIM(INDIRECT("'"&amp;data!$B62&amp;"'!"&amp;$AP$8&amp;CP$10))),""))</f>
        <v/>
      </c>
      <c r="CQ25" s="182" t="str" cm="1">
        <f t="array" aca="1" ref="CQ25" ca="1">IF($B25=par_list_vypnut,"",IF($O25&gt;=CQ$9,VALUE(TRIM(INDIRECT("'"&amp;data!$B62&amp;"'!"&amp;$AP$8&amp;CQ$10))),""))</f>
        <v/>
      </c>
      <c r="CR25" s="182" t="str" cm="1">
        <f t="array" aca="1" ref="CR25" ca="1">IF($B25=par_list_vypnut,"",IF($O25&gt;=CR$9,VALUE(TRIM(INDIRECT("'"&amp;data!$B62&amp;"'!"&amp;$AP$8&amp;CR$10))),""))</f>
        <v/>
      </c>
      <c r="CS25" s="182" t="str" cm="1">
        <f t="array" aca="1" ref="CS25" ca="1">IF($B25=par_list_vypnut,"",IF($O25&gt;=CS$9,VALUE(TRIM(INDIRECT("'"&amp;data!$B62&amp;"'!"&amp;$AP$8&amp;CS$10))),""))</f>
        <v/>
      </c>
      <c r="CT25" s="182" t="str" cm="1">
        <f t="array" aca="1" ref="CT25" ca="1">IF($B25=par_list_vypnut,"",IF($O25&gt;=CT$9,VALUE(TRIM(INDIRECT("'"&amp;data!$B62&amp;"'!"&amp;$AP$8&amp;CT$10))),""))</f>
        <v/>
      </c>
      <c r="CU25" s="182" t="str" cm="1">
        <f t="array" aca="1" ref="CU25" ca="1">IF($B25=par_list_vypnut,"",IF($O25&gt;=CU$9,VALUE(TRIM(INDIRECT("'"&amp;data!$B62&amp;"'!"&amp;$AP$8&amp;CU$10))),""))</f>
        <v/>
      </c>
      <c r="CV25" s="182" t="str" cm="1">
        <f t="array" aca="1" ref="CV25" ca="1">IF($B25=par_list_vypnut,"",IF($O25&gt;=CV$9,VALUE(TRIM(INDIRECT("'"&amp;data!$B62&amp;"'!"&amp;$AP$8&amp;CV$10))),""))</f>
        <v/>
      </c>
      <c r="CW25" s="182" t="str" cm="1">
        <f t="array" aca="1" ref="CW25" ca="1">IF($B25=par_list_vypnut,"",IF($O25&gt;=CW$9,VALUE(TRIM(INDIRECT("'"&amp;data!$B62&amp;"'!"&amp;$AP$8&amp;CW$10))),""))</f>
        <v/>
      </c>
      <c r="CX25" s="182" t="str" cm="1">
        <f t="array" aca="1" ref="CX25" ca="1">IF($B25=par_list_vypnut,"",IF($O25&gt;=CX$9,VALUE(TRIM(INDIRECT("'"&amp;data!$B62&amp;"'!"&amp;$AP$8&amp;CX$10))),""))</f>
        <v/>
      </c>
      <c r="CY25" s="182" t="str" cm="1">
        <f t="array" aca="1" ref="CY25" ca="1">IF($B25=par_list_vypnut,"",IF($O25&gt;=CY$9,VALUE(TRIM(INDIRECT("'"&amp;data!$B62&amp;"'!"&amp;$AP$8&amp;CY$10))),""))</f>
        <v/>
      </c>
      <c r="CZ25" s="182" t="str" cm="1">
        <f t="array" aca="1" ref="CZ25" ca="1">IF($B25=par_list_vypnut,"",IF($O25&gt;=CZ$9,VALUE(TRIM(INDIRECT("'"&amp;data!$B62&amp;"'!"&amp;$AP$8&amp;CZ$10))),""))</f>
        <v/>
      </c>
      <c r="DA25" s="182" t="str" cm="1">
        <f t="array" aca="1" ref="DA25" ca="1">IF($B25=par_list_vypnut,"",IF($O25&gt;=DA$9,VALUE(TRIM(INDIRECT("'"&amp;data!$B62&amp;"'!"&amp;$AP$8&amp;DA$10))),""))</f>
        <v/>
      </c>
      <c r="DB25" s="182" t="str" cm="1">
        <f t="array" aca="1" ref="DB25" ca="1">IF($B25=par_list_vypnut,"",IF($O25&gt;=DB$9,VALUE(TRIM(INDIRECT("'"&amp;data!$B62&amp;"'!"&amp;$AP$8&amp;DB$10))),""))</f>
        <v/>
      </c>
      <c r="DC25" s="182" t="str" cm="1">
        <f t="array" aca="1" ref="DC25" ca="1">IF($B25=par_list_vypnut,"",IF($O25&gt;=DC$9,VALUE(TRIM(INDIRECT("'"&amp;data!$B62&amp;"'!"&amp;$AP$8&amp;DC$10))),""))</f>
        <v/>
      </c>
      <c r="DD25" s="182" t="str" cm="1">
        <f t="array" aca="1" ref="DD25" ca="1">IF($B25=par_list_vypnut,"",IF($O25&gt;=DD$9,VALUE(TRIM(INDIRECT("'"&amp;data!$B62&amp;"'!"&amp;$AP$8&amp;DD$10))),""))</f>
        <v/>
      </c>
      <c r="DE25" s="182" t="str" cm="1">
        <f t="array" aca="1" ref="DE25" ca="1">IF($B25=par_list_vypnut,"",IF($O25&gt;=DE$9,VALUE(TRIM(INDIRECT("'"&amp;data!$B62&amp;"'!"&amp;$AP$8&amp;DE$10))),""))</f>
        <v/>
      </c>
      <c r="DF25" s="182" t="str" cm="1">
        <f t="array" aca="1" ref="DF25" ca="1">IF($B25=par_list_vypnut,"",IF($O25&gt;=DF$9,VALUE(TRIM(INDIRECT("'"&amp;data!$B62&amp;"'!"&amp;$AP$8&amp;DF$10))),""))</f>
        <v/>
      </c>
      <c r="DG25" s="182" t="str" cm="1">
        <f t="array" aca="1" ref="DG25" ca="1">IF($B25=par_list_vypnut,"",IF($O25&gt;=DG$9,VALUE(TRIM(INDIRECT("'"&amp;data!$B62&amp;"'!"&amp;$AP$8&amp;DG$10))),""))</f>
        <v/>
      </c>
      <c r="DH25" s="182" t="str" cm="1">
        <f t="array" aca="1" ref="DH25" ca="1">IF($B25=par_list_vypnut,"",IF($O25&gt;=DH$9,VALUE(TRIM(INDIRECT("'"&amp;data!$B62&amp;"'!"&amp;$AP$8&amp;DH$10))),""))</f>
        <v/>
      </c>
      <c r="DI25" s="182" t="str" cm="1">
        <f t="array" aca="1" ref="DI25" ca="1">IF($B25=par_list_vypnut,"",IF($O25&gt;=DI$9,VALUE(TRIM(INDIRECT("'"&amp;data!$B62&amp;"'!"&amp;$AP$8&amp;DI$10))),""))</f>
        <v/>
      </c>
      <c r="DJ25" s="188" t="str" cm="1">
        <f t="array" aca="1" ref="DJ25" ca="1">IF($B25=par_list_vypnut,"",IF($O25&gt;=DJ$9,VALUE(TRIM(INDIRECT("'"&amp;data!$B62&amp;"'!"&amp;$AP$8&amp;DJ$10))),""))</f>
        <v/>
      </c>
      <c r="DK25" s="187" t="str" cm="1">
        <f t="array" aca="1" ref="DK25" ca="1">IF($B25=par_list_vypnut,"",IF($O25&gt;=DK$9,INDIRECT("'"&amp;data!$B62&amp;"'!"&amp;$AQ$8&amp;DK$10,TRUE),""))</f>
        <v/>
      </c>
      <c r="DL25" s="182" t="str" cm="1">
        <f t="array" aca="1" ref="DL25" ca="1">IF($B25=par_list_vypnut,"",IF($O25&gt;=DL$9,INDIRECT("'"&amp;data!$B62&amp;"'!"&amp;$AQ$8&amp;DL$10,TRUE),""))</f>
        <v/>
      </c>
      <c r="DM25" s="182" t="str" cm="1">
        <f t="array" aca="1" ref="DM25" ca="1">IF($B25=par_list_vypnut,"",IF($O25&gt;=DM$9,INDIRECT("'"&amp;data!$B62&amp;"'!"&amp;$AQ$8&amp;DM$10,TRUE),""))</f>
        <v/>
      </c>
      <c r="DN25" s="182" t="str" cm="1">
        <f t="array" aca="1" ref="DN25" ca="1">IF($B25=par_list_vypnut,"",IF($O25&gt;=DN$9,INDIRECT("'"&amp;data!$B62&amp;"'!"&amp;$AQ$8&amp;DN$10,TRUE),""))</f>
        <v/>
      </c>
      <c r="DO25" s="182" t="str" cm="1">
        <f t="array" aca="1" ref="DO25" ca="1">IF($B25=par_list_vypnut,"",IF($O25&gt;=DO$9,INDIRECT("'"&amp;data!$B62&amp;"'!"&amp;$AQ$8&amp;DO$10,TRUE),""))</f>
        <v/>
      </c>
      <c r="DP25" s="182" t="str" cm="1">
        <f t="array" aca="1" ref="DP25" ca="1">IF($B25=par_list_vypnut,"",IF($O25&gt;=DP$9,INDIRECT("'"&amp;data!$B62&amp;"'!"&amp;$AQ$8&amp;DP$10,TRUE),""))</f>
        <v/>
      </c>
      <c r="DQ25" s="182" t="str" cm="1">
        <f t="array" aca="1" ref="DQ25" ca="1">IF($B25=par_list_vypnut,"",IF($O25&gt;=DQ$9,INDIRECT("'"&amp;data!$B62&amp;"'!"&amp;$AQ$8&amp;DQ$10,TRUE),""))</f>
        <v/>
      </c>
      <c r="DR25" s="182" t="str" cm="1">
        <f t="array" aca="1" ref="DR25" ca="1">IF($B25=par_list_vypnut,"",IF($O25&gt;=DR$9,INDIRECT("'"&amp;data!$B62&amp;"'!"&amp;$AQ$8&amp;DR$10,TRUE),""))</f>
        <v/>
      </c>
      <c r="DS25" s="182" t="str" cm="1">
        <f t="array" aca="1" ref="DS25" ca="1">IF($B25=par_list_vypnut,"",IF($O25&gt;=DS$9,INDIRECT("'"&amp;data!$B62&amp;"'!"&amp;$AQ$8&amp;DS$10,TRUE),""))</f>
        <v/>
      </c>
      <c r="DT25" s="182" t="str" cm="1">
        <f t="array" aca="1" ref="DT25" ca="1">IF($B25=par_list_vypnut,"",IF($O25&gt;=DT$9,INDIRECT("'"&amp;data!$B62&amp;"'!"&amp;$AQ$8&amp;DT$10,TRUE),""))</f>
        <v/>
      </c>
      <c r="DU25" s="182" t="str" cm="1">
        <f t="array" aca="1" ref="DU25" ca="1">IF($B25=par_list_vypnut,"",IF($O25&gt;=DU$9,INDIRECT("'"&amp;data!$B62&amp;"'!"&amp;$AQ$8&amp;DU$10,TRUE),""))</f>
        <v/>
      </c>
      <c r="DV25" s="182" t="str" cm="1">
        <f t="array" aca="1" ref="DV25" ca="1">IF($B25=par_list_vypnut,"",IF($O25&gt;=DV$9,INDIRECT("'"&amp;data!$B62&amp;"'!"&amp;$AQ$8&amp;DV$10,TRUE),""))</f>
        <v/>
      </c>
      <c r="DW25" s="182" t="str" cm="1">
        <f t="array" aca="1" ref="DW25" ca="1">IF($B25=par_list_vypnut,"",IF($O25&gt;=DW$9,INDIRECT("'"&amp;data!$B62&amp;"'!"&amp;$AQ$8&amp;DW$10,TRUE),""))</f>
        <v/>
      </c>
      <c r="DX25" s="182" t="str" cm="1">
        <f t="array" aca="1" ref="DX25" ca="1">IF($B25=par_list_vypnut,"",IF($O25&gt;=DX$9,INDIRECT("'"&amp;data!$B62&amp;"'!"&amp;$AQ$8&amp;DX$10,TRUE),""))</f>
        <v/>
      </c>
      <c r="DY25" s="182" t="str" cm="1">
        <f t="array" aca="1" ref="DY25" ca="1">IF($B25=par_list_vypnut,"",IF($O25&gt;=DY$9,INDIRECT("'"&amp;data!$B62&amp;"'!"&amp;$AQ$8&amp;DY$10,TRUE),""))</f>
        <v/>
      </c>
      <c r="DZ25" s="182" t="str" cm="1">
        <f t="array" aca="1" ref="DZ25" ca="1">IF($B25=par_list_vypnut,"",IF($O25&gt;=DZ$9,INDIRECT("'"&amp;data!$B62&amp;"'!"&amp;$AQ$8&amp;DZ$10,TRUE),""))</f>
        <v/>
      </c>
      <c r="EA25" s="182" t="str" cm="1">
        <f t="array" aca="1" ref="EA25" ca="1">IF($B25=par_list_vypnut,"",IF($O25&gt;=EA$9,INDIRECT("'"&amp;data!$B62&amp;"'!"&amp;$AQ$8&amp;EA$10,TRUE),""))</f>
        <v/>
      </c>
      <c r="EB25" s="182" t="str" cm="1">
        <f t="array" aca="1" ref="EB25" ca="1">IF($B25=par_list_vypnut,"",IF($O25&gt;=EB$9,INDIRECT("'"&amp;data!$B62&amp;"'!"&amp;$AQ$8&amp;EB$10,TRUE),""))</f>
        <v/>
      </c>
      <c r="EC25" s="182" t="str" cm="1">
        <f t="array" aca="1" ref="EC25" ca="1">IF($B25=par_list_vypnut,"",IF($O25&gt;=EC$9,INDIRECT("'"&amp;data!$B62&amp;"'!"&amp;$AQ$8&amp;EC$10,TRUE),""))</f>
        <v/>
      </c>
      <c r="ED25" s="182" t="str" cm="1">
        <f t="array" aca="1" ref="ED25" ca="1">IF($B25=par_list_vypnut,"",IF($O25&gt;=ED$9,INDIRECT("'"&amp;data!$B62&amp;"'!"&amp;$AQ$8&amp;ED$10,TRUE),""))</f>
        <v/>
      </c>
      <c r="EE25" s="182" t="str" cm="1">
        <f t="array" aca="1" ref="EE25" ca="1">IF($B25=par_list_vypnut,"",IF($O25&gt;=EE$9,INDIRECT("'"&amp;data!$B62&amp;"'!"&amp;$AQ$8&amp;EE$10,TRUE),""))</f>
        <v/>
      </c>
      <c r="EF25" s="182" t="str" cm="1">
        <f t="array" aca="1" ref="EF25" ca="1">IF($B25=par_list_vypnut,"",IF($O25&gt;=EF$9,INDIRECT("'"&amp;data!$B62&amp;"'!"&amp;$AQ$8&amp;EF$10,TRUE),""))</f>
        <v/>
      </c>
      <c r="EG25" s="182" t="str" cm="1">
        <f t="array" aca="1" ref="EG25" ca="1">IF($B25=par_list_vypnut,"",IF($O25&gt;=EG$9,INDIRECT("'"&amp;data!$B62&amp;"'!"&amp;$AQ$8&amp;EG$10,TRUE),""))</f>
        <v/>
      </c>
      <c r="EH25" s="182" t="str" cm="1">
        <f t="array" aca="1" ref="EH25" ca="1">IF($B25=par_list_vypnut,"",IF($O25&gt;=EH$9,INDIRECT("'"&amp;data!$B62&amp;"'!"&amp;$AQ$8&amp;EH$10,TRUE),""))</f>
        <v/>
      </c>
      <c r="EI25" s="188" t="str" cm="1">
        <f t="array" aca="1" ref="EI25" ca="1">IF($B25=par_list_vypnut,"",IF($O25&gt;=EI$9,INDIRECT("'"&amp;data!$B62&amp;"'!"&amp;$AQ$8&amp;EI$10,TRUE),""))</f>
        <v/>
      </c>
      <c r="EJ25" s="194" t="str">
        <f t="shared" ca="1" si="48"/>
        <v/>
      </c>
      <c r="EK25" s="182" t="str">
        <f t="shared" ca="1" si="23"/>
        <v/>
      </c>
      <c r="EL25" s="182" t="str">
        <f t="shared" ca="1" si="24"/>
        <v/>
      </c>
      <c r="EM25" s="182" t="str">
        <f t="shared" ca="1" si="25"/>
        <v/>
      </c>
      <c r="EN25" s="182" t="str">
        <f t="shared" ca="1" si="26"/>
        <v/>
      </c>
      <c r="EO25" s="182" t="str">
        <f t="shared" ca="1" si="27"/>
        <v/>
      </c>
      <c r="EP25" s="182" t="str">
        <f t="shared" ca="1" si="28"/>
        <v/>
      </c>
      <c r="EQ25" s="182" t="str">
        <f t="shared" ca="1" si="29"/>
        <v/>
      </c>
      <c r="ER25" s="182" t="str">
        <f t="shared" ca="1" si="30"/>
        <v/>
      </c>
      <c r="ES25" s="182" t="str">
        <f t="shared" ca="1" si="31"/>
        <v/>
      </c>
      <c r="ET25" s="182" t="str">
        <f t="shared" ca="1" si="32"/>
        <v/>
      </c>
      <c r="EU25" s="182" t="str">
        <f t="shared" ca="1" si="33"/>
        <v/>
      </c>
      <c r="EV25" s="182" t="str">
        <f t="shared" ca="1" si="34"/>
        <v/>
      </c>
      <c r="EW25" s="182" t="str">
        <f t="shared" ca="1" si="35"/>
        <v/>
      </c>
      <c r="EX25" s="182" t="str">
        <f t="shared" ca="1" si="36"/>
        <v/>
      </c>
      <c r="EY25" s="182" t="str">
        <f t="shared" ca="1" si="37"/>
        <v/>
      </c>
      <c r="EZ25" s="182" t="str">
        <f t="shared" ca="1" si="38"/>
        <v/>
      </c>
      <c r="FA25" s="182" t="str">
        <f t="shared" ca="1" si="39"/>
        <v/>
      </c>
      <c r="FB25" s="182" t="str">
        <f t="shared" ca="1" si="40"/>
        <v/>
      </c>
      <c r="FC25" s="182" t="str">
        <f t="shared" ca="1" si="41"/>
        <v/>
      </c>
      <c r="FD25" s="182" t="str">
        <f t="shared" ca="1" si="42"/>
        <v/>
      </c>
      <c r="FE25" s="182" t="str">
        <f t="shared" ca="1" si="43"/>
        <v/>
      </c>
      <c r="FF25" s="182" t="str">
        <f t="shared" ca="1" si="44"/>
        <v/>
      </c>
      <c r="FG25" s="182" t="str">
        <f t="shared" ca="1" si="45"/>
        <v/>
      </c>
      <c r="FH25" s="192" t="str">
        <f t="shared" ca="1" si="46"/>
        <v/>
      </c>
      <c r="FI25" s="195" t="str">
        <f t="shared" ca="1" si="47"/>
        <v>14. od 0</v>
      </c>
      <c r="FJ25" s="196"/>
    </row>
    <row r="26" spans="1:166" ht="15" thickBot="1" x14ac:dyDescent="0.35">
      <c r="A26" s="5" t="str">
        <f t="shared" ca="1" si="4"/>
        <v>par_list_chyba</v>
      </c>
      <c r="B26" s="5" t="str" cm="1">
        <f t="array" aca="1" ref="B26" ca="1">INDIRECT("'"&amp;data!B63&amp;"'!"&amp;ADDRESS(ROW('Přihláška č. 1'!$I$4),COLUMN('Přihláška č. 1'!$I$4),4))</f>
        <v>par_list_chyba</v>
      </c>
      <c r="C26" s="206" t="str">
        <f>HYPERLINK("#'"&amp;data!B63&amp;"'!D4","..."&amp;D26&amp;"!")</f>
        <v>...15!</v>
      </c>
      <c r="D26" s="5">
        <v>15</v>
      </c>
      <c r="E26" s="177" t="str">
        <f ca="1">IF(B26=par_list_vypnut,"",($S$7-1+data!D63)&amp;". od "&amp;I26)</f>
        <v>15. od 0</v>
      </c>
      <c r="F26" s="178"/>
      <c r="G26" s="179"/>
      <c r="H26" s="180"/>
      <c r="I26" s="181">
        <f t="shared" ca="1" si="5"/>
        <v>0</v>
      </c>
      <c r="J26" s="182" t="str">
        <f t="shared" ca="1" si="6"/>
        <v>chyba zkratky</v>
      </c>
      <c r="K26" s="183"/>
      <c r="L26" s="184" t="str" cm="1">
        <f t="array" aca="1" ref="L26" ca="1">IF(B26=par_list_vypnut,"",INDIRECT("'"&amp;data!B63&amp;"'!"&amp;ADDRESS(ROW('Přihláška č. 1'!$D$12),COLUMN('Přihláška č. 1'!$D$12),4)))</f>
        <v>Viz zpráva vpravo --&gt;</v>
      </c>
      <c r="M26" s="185" t="str">
        <f t="shared" ca="1" si="7"/>
        <v/>
      </c>
      <c r="N26" s="186" t="str">
        <f t="shared" ca="1" si="8"/>
        <v/>
      </c>
      <c r="O26" s="187" cm="1">
        <f t="array" aca="1" ref="O26" ca="1">IF(B26=par_list_vypnut,"",INDIRECT("'"&amp;data!B63&amp;"'!"&amp;ADDRESS(ROW('Přihláška č. 1'!$D$6),COLUMN('Přihláška č. 1'!$D$6),4)))</f>
        <v>0</v>
      </c>
      <c r="P26" s="182">
        <f ca="1">IF(B26=par_list_vypnut,"",COUNTIF(INDIRECT("'"&amp;data!B63&amp;"'!"&amp;ADDRESS(ROW('Přihláška č. 1'!$D$9),COLUMN('Přihláška č. 1'!$D$9),4)),"*")+COUNTIF(INDIRECT("'"&amp;data!B63&amp;"'!"&amp;ADDRESS(ROW('Přihláška č. 1'!$D$10),COLUMN('Přihláška č. 1'!$D$10),4)),"*"))</f>
        <v>0</v>
      </c>
      <c r="Q26" s="182">
        <f t="shared" ca="1" si="9"/>
        <v>0</v>
      </c>
      <c r="R26" s="182">
        <f t="shared" ca="1" si="10"/>
        <v>0</v>
      </c>
      <c r="S26" s="188">
        <f t="shared" ca="1" si="11"/>
        <v>0</v>
      </c>
      <c r="T26" s="187" cm="1">
        <f t="array" aca="1" ref="T26" ca="1">IF(B26=par_list_vypnut,"",INDIRECT("'"&amp;data!B63&amp;"'!"&amp;ADDRESS(ROW('Přihláška č. 1'!$D$4),COLUMN('Přihláška č. 1'!$D$4),4)))</f>
        <v>0</v>
      </c>
      <c r="U26" s="182" t="str" cm="1">
        <f t="array" aca="1" ref="U26" ca="1">IF(B26=par_list_vypnut,"",INDIRECT("'"&amp;data!B63&amp;"'!"&amp;ADDRESS(ROW('Přihláška č. 1'!$I$31),COLUMN('Přihláška č. 1'!$I$31),4)))</f>
        <v/>
      </c>
      <c r="V26" s="182" cm="1">
        <f t="array" aca="1" ref="V26" ca="1">IF(B26=par_list_vypnut,"",INDIRECT("'"&amp;data!B63&amp;"'!"&amp;ADDRESS(ROW('Přihláška č. 1'!$D$5),COLUMN('Přihláška č. 1'!$D$5),4)))</f>
        <v>0</v>
      </c>
      <c r="W26" s="182" t="str" cm="1">
        <f t="array" aca="1" ref="W26" ca="1">IF(B26=par_list_vypnut,"",IF(INDIRECT("'"&amp;data!B63&amp;"'!"&amp;ADDRESS(ROW('Přihláška č. 1'!$D$8),COLUMN('Přihláška č. 1'!$D$8),4),TRUE)="","",INDIRECT("'"&amp;data!B63&amp;"'!"&amp;ADDRESS(ROW('Přihláška č. 1'!$D$8),COLUMN('Přihláška č. 1'!$D$8),4),TRUE)))</f>
        <v/>
      </c>
      <c r="X26" s="189" t="str" cm="1">
        <f t="array" aca="1" ref="X26" ca="1">IF(B26=par_list_vypnut,"",INDIRECT("'"&amp;data!B63&amp;"'!"&amp;ADDRESS(ROW('Přihláška č. 1'!$I$20),COLUMN('Přihláška č. 1'!$I$20),4)))</f>
        <v/>
      </c>
      <c r="Y26" s="190"/>
      <c r="Z26" s="191"/>
      <c r="AA26" s="187" t="str" cm="1">
        <f t="array" aca="1" ref="AA26" ca="1">IF(OR(B26=par_list_vypnut,P26&lt;1),"",PROPER(INDIRECT("'"&amp;data!B63&amp;"'!"&amp;ADDRESS(ROW('Přihláška č. 1'!$D$9),COLUMN('Přihláška č. 1'!$D$9),4))))</f>
        <v/>
      </c>
      <c r="AB26" s="182" t="str" cm="1">
        <f t="array" aca="1" ref="AB26" ca="1">IF(OR(B26=par_list_vypnut,P26&lt;2),"",PROPER(INDIRECT("'"&amp;data!B63&amp;"'!"&amp;ADDRESS(ROW('Přihláška č. 1'!$D$10),COLUMN('Přihláška č. 1'!$D$10),4))))</f>
        <v/>
      </c>
      <c r="AC26" s="182" t="str">
        <f t="shared" ca="1" si="12"/>
        <v/>
      </c>
      <c r="AD26" s="188" t="str">
        <f t="shared" ca="1" si="13"/>
        <v/>
      </c>
      <c r="AE26" s="187" t="str">
        <f t="shared" ca="1" si="14"/>
        <v/>
      </c>
      <c r="AF26" s="182" t="str">
        <f t="shared" ca="1" si="15"/>
        <v/>
      </c>
      <c r="AG26" s="182" t="str">
        <f t="shared" ca="1" si="16"/>
        <v/>
      </c>
      <c r="AH26" s="182" t="str">
        <f t="shared" ca="1" si="17"/>
        <v/>
      </c>
      <c r="AI26" s="182" t="str">
        <f t="shared" ca="1" si="18"/>
        <v/>
      </c>
      <c r="AJ26" s="192" t="str">
        <f t="shared" ca="1" si="19"/>
        <v/>
      </c>
      <c r="AK26" s="182" t="str">
        <f t="shared" ca="1" si="20"/>
        <v/>
      </c>
      <c r="AL26" s="182" t="str">
        <f t="shared" ca="1" si="21"/>
        <v/>
      </c>
      <c r="AM26" s="193" t="str">
        <f t="shared" ca="1" si="22"/>
        <v/>
      </c>
      <c r="AN26" s="187" t="str" cm="1">
        <f t="array" aca="1" ref="AN26" ca="1">IF(OR($B26=par_list_vypnut,$O26&lt;AN$9),"",PROPER(TRIM(INDIRECT("'"&amp;data!$B63&amp;"'!"&amp;$AN$8&amp;AN$10))))</f>
        <v/>
      </c>
      <c r="AO26" s="182" t="str" cm="1">
        <f t="array" aca="1" ref="AO26" ca="1">IF(OR($B26=par_list_vypnut,$O26&lt;AO$9),"",PROPER(TRIM(INDIRECT("'"&amp;data!$B63&amp;"'!"&amp;$AO$8&amp;AO$10))))</f>
        <v/>
      </c>
      <c r="AP26" s="182" t="str" cm="1">
        <f t="array" aca="1" ref="AP26" ca="1">IF(OR($B26=par_list_vypnut,$O26&lt;AP$9),"",PROPER(TRIM(INDIRECT("'"&amp;data!$B63&amp;"'!"&amp;$AN$8&amp;AP$10))))</f>
        <v/>
      </c>
      <c r="AQ26" s="182" t="str" cm="1">
        <f t="array" aca="1" ref="AQ26" ca="1">IF(OR($B26=par_list_vypnut,$O26&lt;AQ$9),"",PROPER(TRIM(INDIRECT("'"&amp;data!$B63&amp;"'!"&amp;$AO$8&amp;AQ$10))))</f>
        <v/>
      </c>
      <c r="AR26" s="182" t="str" cm="1">
        <f t="array" aca="1" ref="AR26" ca="1">IF(OR($B26=par_list_vypnut,$O26&lt;AR$9),"",PROPER(TRIM(INDIRECT("'"&amp;data!$B63&amp;"'!"&amp;$AN$8&amp;AR$10))))</f>
        <v/>
      </c>
      <c r="AS26" s="182" t="str" cm="1">
        <f t="array" aca="1" ref="AS26" ca="1">IF(OR($B26=par_list_vypnut,$O26&lt;AS$9),"",PROPER(TRIM(INDIRECT("'"&amp;data!$B63&amp;"'!"&amp;$AO$8&amp;AS$10))))</f>
        <v/>
      </c>
      <c r="AT26" s="182" t="str" cm="1">
        <f t="array" aca="1" ref="AT26" ca="1">IF(OR($B26=par_list_vypnut,$O26&lt;AT$9),"",PROPER(TRIM(INDIRECT("'"&amp;data!$B63&amp;"'!"&amp;$AN$8&amp;AT$10))))</f>
        <v/>
      </c>
      <c r="AU26" s="182" t="str" cm="1">
        <f t="array" aca="1" ref="AU26" ca="1">IF(OR($B26=par_list_vypnut,$O26&lt;AU$9),"",PROPER(TRIM(INDIRECT("'"&amp;data!$B63&amp;"'!"&amp;$AO$8&amp;AU$10))))</f>
        <v/>
      </c>
      <c r="AV26" s="182" t="str" cm="1">
        <f t="array" aca="1" ref="AV26" ca="1">IF(OR($B26=par_list_vypnut,$O26&lt;AV$9),"",PROPER(TRIM(INDIRECT("'"&amp;data!$B63&amp;"'!"&amp;$AN$8&amp;AV$10))))</f>
        <v/>
      </c>
      <c r="AW26" s="182" t="str" cm="1">
        <f t="array" aca="1" ref="AW26" ca="1">IF(OR($B26=par_list_vypnut,$O26&lt;AW$9),"",PROPER(TRIM(INDIRECT("'"&amp;data!$B63&amp;"'!"&amp;$AO$8&amp;AW$10))))</f>
        <v/>
      </c>
      <c r="AX26" s="182" t="str" cm="1">
        <f t="array" aca="1" ref="AX26" ca="1">IF(OR($B26=par_list_vypnut,$O26&lt;AX$9),"",PROPER(TRIM(INDIRECT("'"&amp;data!$B63&amp;"'!"&amp;$AN$8&amp;AX$10))))</f>
        <v/>
      </c>
      <c r="AY26" s="182" t="str" cm="1">
        <f t="array" aca="1" ref="AY26" ca="1">IF(OR($B26=par_list_vypnut,$O26&lt;AY$9),"",PROPER(TRIM(INDIRECT("'"&amp;data!$B63&amp;"'!"&amp;$AO$8&amp;AY$10))))</f>
        <v/>
      </c>
      <c r="AZ26" s="182" t="str" cm="1">
        <f t="array" aca="1" ref="AZ26" ca="1">IF(OR($B26=par_list_vypnut,$O26&lt;AZ$9),"",PROPER(TRIM(INDIRECT("'"&amp;data!$B63&amp;"'!"&amp;$AN$8&amp;AZ$10))))</f>
        <v/>
      </c>
      <c r="BA26" s="182" t="str" cm="1">
        <f t="array" aca="1" ref="BA26" ca="1">IF(OR($B26=par_list_vypnut,$O26&lt;BA$9),"",PROPER(TRIM(INDIRECT("'"&amp;data!$B63&amp;"'!"&amp;$AO$8&amp;BA$10))))</f>
        <v/>
      </c>
      <c r="BB26" s="182" t="str" cm="1">
        <f t="array" aca="1" ref="BB26" ca="1">IF(OR($B26=par_list_vypnut,$O26&lt;BB$9),"",PROPER(TRIM(INDIRECT("'"&amp;data!$B63&amp;"'!"&amp;$AN$8&amp;BB$10))))</f>
        <v/>
      </c>
      <c r="BC26" s="182" t="str" cm="1">
        <f t="array" aca="1" ref="BC26" ca="1">IF(OR($B26=par_list_vypnut,$O26&lt;BC$9),"",PROPER(TRIM(INDIRECT("'"&amp;data!$B63&amp;"'!"&amp;$AO$8&amp;BC$10))))</f>
        <v/>
      </c>
      <c r="BD26" s="182" t="str" cm="1">
        <f t="array" aca="1" ref="BD26" ca="1">IF(OR($B26=par_list_vypnut,$O26&lt;BD$9),"",PROPER(TRIM(INDIRECT("'"&amp;data!$B63&amp;"'!"&amp;$AN$8&amp;BD$10))))</f>
        <v/>
      </c>
      <c r="BE26" s="182" t="str" cm="1">
        <f t="array" aca="1" ref="BE26" ca="1">IF(OR($B26=par_list_vypnut,$O26&lt;BE$9),"",PROPER(TRIM(INDIRECT("'"&amp;data!$B63&amp;"'!"&amp;$AO$8&amp;BE$10))))</f>
        <v/>
      </c>
      <c r="BF26" s="182" t="str" cm="1">
        <f t="array" aca="1" ref="BF26" ca="1">IF(OR($B26=par_list_vypnut,$O26&lt;BF$9),"",PROPER(TRIM(INDIRECT("'"&amp;data!$B63&amp;"'!"&amp;$AN$8&amp;BF$10))))</f>
        <v/>
      </c>
      <c r="BG26" s="182" t="str" cm="1">
        <f t="array" aca="1" ref="BG26" ca="1">IF(OR($B26=par_list_vypnut,$O26&lt;BG$9),"",PROPER(TRIM(INDIRECT("'"&amp;data!$B63&amp;"'!"&amp;$AO$8&amp;BG$10))))</f>
        <v/>
      </c>
      <c r="BH26" s="182" t="str" cm="1">
        <f t="array" aca="1" ref="BH26" ca="1">IF(OR($B26=par_list_vypnut,$O26&lt;BH$9),"",PROPER(TRIM(INDIRECT("'"&amp;data!$B63&amp;"'!"&amp;$AN$8&amp;BH$10))))</f>
        <v/>
      </c>
      <c r="BI26" s="182" t="str" cm="1">
        <f t="array" aca="1" ref="BI26" ca="1">IF(OR($B26=par_list_vypnut,$O26&lt;BI$9),"",PROPER(TRIM(INDIRECT("'"&amp;data!$B63&amp;"'!"&amp;$AO$8&amp;BI$10))))</f>
        <v/>
      </c>
      <c r="BJ26" s="182" t="str" cm="1">
        <f t="array" aca="1" ref="BJ26" ca="1">IF(OR($B26=par_list_vypnut,$O26&lt;BJ$9),"",PROPER(TRIM(INDIRECT("'"&amp;data!$B63&amp;"'!"&amp;$AN$8&amp;BJ$10))))</f>
        <v/>
      </c>
      <c r="BK26" s="182" t="str" cm="1">
        <f t="array" aca="1" ref="BK26" ca="1">IF(OR($B26=par_list_vypnut,$O26&lt;BK$9),"",PROPER(TRIM(INDIRECT("'"&amp;data!$B63&amp;"'!"&amp;$AO$8&amp;BK$10))))</f>
        <v/>
      </c>
      <c r="BL26" s="182" t="str" cm="1">
        <f t="array" aca="1" ref="BL26" ca="1">IF(OR($B26=par_list_vypnut,$O26&lt;BL$9),"",PROPER(TRIM(INDIRECT("'"&amp;data!$B63&amp;"'!"&amp;$AN$8&amp;BL$10))))</f>
        <v/>
      </c>
      <c r="BM26" s="182" t="str" cm="1">
        <f t="array" aca="1" ref="BM26" ca="1">IF(OR($B26=par_list_vypnut,$O26&lt;BM$9),"",PROPER(TRIM(INDIRECT("'"&amp;data!$B63&amp;"'!"&amp;$AO$8&amp;BM$10))))</f>
        <v/>
      </c>
      <c r="BN26" s="182" t="str" cm="1">
        <f t="array" aca="1" ref="BN26" ca="1">IF(OR($B26=par_list_vypnut,$O26&lt;BN$9),"",PROPER(TRIM(INDIRECT("'"&amp;data!$B63&amp;"'!"&amp;$AN$8&amp;BN$10))))</f>
        <v/>
      </c>
      <c r="BO26" s="182" t="str" cm="1">
        <f t="array" aca="1" ref="BO26" ca="1">IF(OR($B26=par_list_vypnut,$O26&lt;BO$9),"",PROPER(TRIM(INDIRECT("'"&amp;data!$B63&amp;"'!"&amp;$AO$8&amp;BO$10))))</f>
        <v/>
      </c>
      <c r="BP26" s="182" t="str" cm="1">
        <f t="array" aca="1" ref="BP26" ca="1">IF(OR($B26=par_list_vypnut,$O26&lt;BP$9),"",PROPER(TRIM(INDIRECT("'"&amp;data!$B63&amp;"'!"&amp;$AN$8&amp;BP$10))))</f>
        <v/>
      </c>
      <c r="BQ26" s="182" t="str" cm="1">
        <f t="array" aca="1" ref="BQ26" ca="1">IF(OR($B26=par_list_vypnut,$O26&lt;BQ$9),"",PROPER(TRIM(INDIRECT("'"&amp;data!$B63&amp;"'!"&amp;$AO$8&amp;BQ$10))))</f>
        <v/>
      </c>
      <c r="BR26" s="182" t="str" cm="1">
        <f t="array" aca="1" ref="BR26" ca="1">IF(OR($B26=par_list_vypnut,$O26&lt;BR$9),"",PROPER(TRIM(INDIRECT("'"&amp;data!$B63&amp;"'!"&amp;$AN$8&amp;BR$10))))</f>
        <v/>
      </c>
      <c r="BS26" s="182" t="str" cm="1">
        <f t="array" aca="1" ref="BS26" ca="1">IF(OR($B26=par_list_vypnut,$O26&lt;BS$9),"",PROPER(TRIM(INDIRECT("'"&amp;data!$B63&amp;"'!"&amp;$AO$8&amp;BS$10))))</f>
        <v/>
      </c>
      <c r="BT26" s="182" t="str" cm="1">
        <f t="array" aca="1" ref="BT26" ca="1">IF(OR($B26=par_list_vypnut,$O26&lt;BT$9),"",PROPER(TRIM(INDIRECT("'"&amp;data!$B63&amp;"'!"&amp;$AN$8&amp;BT$10))))</f>
        <v/>
      </c>
      <c r="BU26" s="182" t="str" cm="1">
        <f t="array" aca="1" ref="BU26" ca="1">IF(OR($B26=par_list_vypnut,$O26&lt;BU$9),"",PROPER(TRIM(INDIRECT("'"&amp;data!$B63&amp;"'!"&amp;$AO$8&amp;BU$10))))</f>
        <v/>
      </c>
      <c r="BV26" s="182" t="str" cm="1">
        <f t="array" aca="1" ref="BV26" ca="1">IF(OR($B26=par_list_vypnut,$O26&lt;BV$9),"",PROPER(TRIM(INDIRECT("'"&amp;data!$B63&amp;"'!"&amp;$AN$8&amp;BV$10))))</f>
        <v/>
      </c>
      <c r="BW26" s="182" t="str" cm="1">
        <f t="array" aca="1" ref="BW26" ca="1">IF(OR($B26=par_list_vypnut,$O26&lt;BW$9),"",PROPER(TRIM(INDIRECT("'"&amp;data!$B63&amp;"'!"&amp;$AO$8&amp;BW$10))))</f>
        <v/>
      </c>
      <c r="BX26" s="182" t="str" cm="1">
        <f t="array" aca="1" ref="BX26" ca="1">IF(OR($B26=par_list_vypnut,$O26&lt;BX$9),"",PROPER(TRIM(INDIRECT("'"&amp;data!$B63&amp;"'!"&amp;$AN$8&amp;BX$10))))</f>
        <v/>
      </c>
      <c r="BY26" s="182" t="str" cm="1">
        <f t="array" aca="1" ref="BY26" ca="1">IF(OR($B26=par_list_vypnut,$O26&lt;BY$9),"",PROPER(TRIM(INDIRECT("'"&amp;data!$B63&amp;"'!"&amp;$AO$8&amp;BY$10))))</f>
        <v/>
      </c>
      <c r="BZ26" s="182" t="str" cm="1">
        <f t="array" aca="1" ref="BZ26" ca="1">IF(OR($B26=par_list_vypnut,$O26&lt;BZ$9),"",PROPER(TRIM(INDIRECT("'"&amp;data!$B63&amp;"'!"&amp;$AN$8&amp;BZ$10))))</f>
        <v/>
      </c>
      <c r="CA26" s="182" t="str" cm="1">
        <f t="array" aca="1" ref="CA26" ca="1">IF(OR($B26=par_list_vypnut,$O26&lt;CA$9),"",PROPER(TRIM(INDIRECT("'"&amp;data!$B63&amp;"'!"&amp;$AO$8&amp;CA$10))))</f>
        <v/>
      </c>
      <c r="CB26" s="182" t="str" cm="1">
        <f t="array" aca="1" ref="CB26" ca="1">IF(OR($B26=par_list_vypnut,$O26&lt;CB$9),"",PROPER(TRIM(INDIRECT("'"&amp;data!$B63&amp;"'!"&amp;$AN$8&amp;CB$10))))</f>
        <v/>
      </c>
      <c r="CC26" s="182" t="str" cm="1">
        <f t="array" aca="1" ref="CC26" ca="1">IF(OR($B26=par_list_vypnut,$O26&lt;CC$9),"",PROPER(TRIM(INDIRECT("'"&amp;data!$B63&amp;"'!"&amp;$AO$8&amp;CC$10))))</f>
        <v/>
      </c>
      <c r="CD26" s="182" t="str" cm="1">
        <f t="array" aca="1" ref="CD26" ca="1">IF(OR($B26=par_list_vypnut,$O26&lt;CD$9),"",PROPER(TRIM(INDIRECT("'"&amp;data!$B63&amp;"'!"&amp;$AN$8&amp;CD$10))))</f>
        <v/>
      </c>
      <c r="CE26" s="182" t="str" cm="1">
        <f t="array" aca="1" ref="CE26" ca="1">IF(OR($B26=par_list_vypnut,$O26&lt;CE$9),"",PROPER(TRIM(INDIRECT("'"&amp;data!$B63&amp;"'!"&amp;$AO$8&amp;CE$10))))</f>
        <v/>
      </c>
      <c r="CF26" s="182" t="str" cm="1">
        <f t="array" aca="1" ref="CF26" ca="1">IF(OR($B26=par_list_vypnut,$O26&lt;CF$9),"",PROPER(TRIM(INDIRECT("'"&amp;data!$B63&amp;"'!"&amp;$AN$8&amp;CF$10))))</f>
        <v/>
      </c>
      <c r="CG26" s="182" t="str" cm="1">
        <f t="array" aca="1" ref="CG26" ca="1">IF(OR($B26=par_list_vypnut,$O26&lt;CG$9),"",PROPER(TRIM(INDIRECT("'"&amp;data!$B63&amp;"'!"&amp;$AO$8&amp;CG$10))))</f>
        <v/>
      </c>
      <c r="CH26" s="182" t="str" cm="1">
        <f t="array" aca="1" ref="CH26" ca="1">IF(OR($B26=par_list_vypnut,$O26&lt;CH$9),"",PROPER(TRIM(INDIRECT("'"&amp;data!$B63&amp;"'!"&amp;$AN$8&amp;CH$10))))</f>
        <v/>
      </c>
      <c r="CI26" s="182" t="str" cm="1">
        <f t="array" aca="1" ref="CI26" ca="1">IF(OR($B26=par_list_vypnut,$O26&lt;CI$9),"",PROPER(TRIM(INDIRECT("'"&amp;data!$B63&amp;"'!"&amp;$AO$8&amp;CI$10))))</f>
        <v/>
      </c>
      <c r="CJ26" s="182" t="str" cm="1">
        <f t="array" aca="1" ref="CJ26" ca="1">IF(OR($B26=par_list_vypnut,$O26&lt;CJ$9),"",PROPER(TRIM(INDIRECT("'"&amp;data!$B63&amp;"'!"&amp;$AN$8&amp;CJ$10))))</f>
        <v/>
      </c>
      <c r="CK26" s="188" t="str" cm="1">
        <f t="array" aca="1" ref="CK26" ca="1">IF(OR($B26=par_list_vypnut,$O26&lt;CK$9),"",PROPER(TRIM(INDIRECT("'"&amp;data!$B63&amp;"'!"&amp;$AO$8&amp;CK$10))))</f>
        <v/>
      </c>
      <c r="CL26" s="194" t="str" cm="1">
        <f t="array" aca="1" ref="CL26" ca="1">IF($B26=par_list_vypnut,"",IF($O26&gt;=CL$9,VALUE(TRIM(INDIRECT("'"&amp;data!$B63&amp;"'!"&amp;$AP$8&amp;CL$10))),""))</f>
        <v/>
      </c>
      <c r="CM26" s="182" t="str" cm="1">
        <f t="array" aca="1" ref="CM26" ca="1">IF($B26=par_list_vypnut,"",IF($O26&gt;=CM$9,VALUE(TRIM(INDIRECT("'"&amp;data!$B63&amp;"'!"&amp;$AP$8&amp;CM$10))),""))</f>
        <v/>
      </c>
      <c r="CN26" s="182" t="str" cm="1">
        <f t="array" aca="1" ref="CN26" ca="1">IF($B26=par_list_vypnut,"",IF($O26&gt;=CN$9,VALUE(TRIM(INDIRECT("'"&amp;data!$B63&amp;"'!"&amp;$AP$8&amp;CN$10))),""))</f>
        <v/>
      </c>
      <c r="CO26" s="182" t="str" cm="1">
        <f t="array" aca="1" ref="CO26" ca="1">IF($B26=par_list_vypnut,"",IF($O26&gt;=CO$9,VALUE(TRIM(INDIRECT("'"&amp;data!$B63&amp;"'!"&amp;$AP$8&amp;CO$10))),""))</f>
        <v/>
      </c>
      <c r="CP26" s="182" t="str" cm="1">
        <f t="array" aca="1" ref="CP26" ca="1">IF($B26=par_list_vypnut,"",IF($O26&gt;=CP$9,VALUE(TRIM(INDIRECT("'"&amp;data!$B63&amp;"'!"&amp;$AP$8&amp;CP$10))),""))</f>
        <v/>
      </c>
      <c r="CQ26" s="182" t="str" cm="1">
        <f t="array" aca="1" ref="CQ26" ca="1">IF($B26=par_list_vypnut,"",IF($O26&gt;=CQ$9,VALUE(TRIM(INDIRECT("'"&amp;data!$B63&amp;"'!"&amp;$AP$8&amp;CQ$10))),""))</f>
        <v/>
      </c>
      <c r="CR26" s="182" t="str" cm="1">
        <f t="array" aca="1" ref="CR26" ca="1">IF($B26=par_list_vypnut,"",IF($O26&gt;=CR$9,VALUE(TRIM(INDIRECT("'"&amp;data!$B63&amp;"'!"&amp;$AP$8&amp;CR$10))),""))</f>
        <v/>
      </c>
      <c r="CS26" s="182" t="str" cm="1">
        <f t="array" aca="1" ref="CS26" ca="1">IF($B26=par_list_vypnut,"",IF($O26&gt;=CS$9,VALUE(TRIM(INDIRECT("'"&amp;data!$B63&amp;"'!"&amp;$AP$8&amp;CS$10))),""))</f>
        <v/>
      </c>
      <c r="CT26" s="182" t="str" cm="1">
        <f t="array" aca="1" ref="CT26" ca="1">IF($B26=par_list_vypnut,"",IF($O26&gt;=CT$9,VALUE(TRIM(INDIRECT("'"&amp;data!$B63&amp;"'!"&amp;$AP$8&amp;CT$10))),""))</f>
        <v/>
      </c>
      <c r="CU26" s="182" t="str" cm="1">
        <f t="array" aca="1" ref="CU26" ca="1">IF($B26=par_list_vypnut,"",IF($O26&gt;=CU$9,VALUE(TRIM(INDIRECT("'"&amp;data!$B63&amp;"'!"&amp;$AP$8&amp;CU$10))),""))</f>
        <v/>
      </c>
      <c r="CV26" s="182" t="str" cm="1">
        <f t="array" aca="1" ref="CV26" ca="1">IF($B26=par_list_vypnut,"",IF($O26&gt;=CV$9,VALUE(TRIM(INDIRECT("'"&amp;data!$B63&amp;"'!"&amp;$AP$8&amp;CV$10))),""))</f>
        <v/>
      </c>
      <c r="CW26" s="182" t="str" cm="1">
        <f t="array" aca="1" ref="CW26" ca="1">IF($B26=par_list_vypnut,"",IF($O26&gt;=CW$9,VALUE(TRIM(INDIRECT("'"&amp;data!$B63&amp;"'!"&amp;$AP$8&amp;CW$10))),""))</f>
        <v/>
      </c>
      <c r="CX26" s="182" t="str" cm="1">
        <f t="array" aca="1" ref="CX26" ca="1">IF($B26=par_list_vypnut,"",IF($O26&gt;=CX$9,VALUE(TRIM(INDIRECT("'"&amp;data!$B63&amp;"'!"&amp;$AP$8&amp;CX$10))),""))</f>
        <v/>
      </c>
      <c r="CY26" s="182" t="str" cm="1">
        <f t="array" aca="1" ref="CY26" ca="1">IF($B26=par_list_vypnut,"",IF($O26&gt;=CY$9,VALUE(TRIM(INDIRECT("'"&amp;data!$B63&amp;"'!"&amp;$AP$8&amp;CY$10))),""))</f>
        <v/>
      </c>
      <c r="CZ26" s="182" t="str" cm="1">
        <f t="array" aca="1" ref="CZ26" ca="1">IF($B26=par_list_vypnut,"",IF($O26&gt;=CZ$9,VALUE(TRIM(INDIRECT("'"&amp;data!$B63&amp;"'!"&amp;$AP$8&amp;CZ$10))),""))</f>
        <v/>
      </c>
      <c r="DA26" s="182" t="str" cm="1">
        <f t="array" aca="1" ref="DA26" ca="1">IF($B26=par_list_vypnut,"",IF($O26&gt;=DA$9,VALUE(TRIM(INDIRECT("'"&amp;data!$B63&amp;"'!"&amp;$AP$8&amp;DA$10))),""))</f>
        <v/>
      </c>
      <c r="DB26" s="182" t="str" cm="1">
        <f t="array" aca="1" ref="DB26" ca="1">IF($B26=par_list_vypnut,"",IF($O26&gt;=DB$9,VALUE(TRIM(INDIRECT("'"&amp;data!$B63&amp;"'!"&amp;$AP$8&amp;DB$10))),""))</f>
        <v/>
      </c>
      <c r="DC26" s="182" t="str" cm="1">
        <f t="array" aca="1" ref="DC26" ca="1">IF($B26=par_list_vypnut,"",IF($O26&gt;=DC$9,VALUE(TRIM(INDIRECT("'"&amp;data!$B63&amp;"'!"&amp;$AP$8&amp;DC$10))),""))</f>
        <v/>
      </c>
      <c r="DD26" s="182" t="str" cm="1">
        <f t="array" aca="1" ref="DD26" ca="1">IF($B26=par_list_vypnut,"",IF($O26&gt;=DD$9,VALUE(TRIM(INDIRECT("'"&amp;data!$B63&amp;"'!"&amp;$AP$8&amp;DD$10))),""))</f>
        <v/>
      </c>
      <c r="DE26" s="182" t="str" cm="1">
        <f t="array" aca="1" ref="DE26" ca="1">IF($B26=par_list_vypnut,"",IF($O26&gt;=DE$9,VALUE(TRIM(INDIRECT("'"&amp;data!$B63&amp;"'!"&amp;$AP$8&amp;DE$10))),""))</f>
        <v/>
      </c>
      <c r="DF26" s="182" t="str" cm="1">
        <f t="array" aca="1" ref="DF26" ca="1">IF($B26=par_list_vypnut,"",IF($O26&gt;=DF$9,VALUE(TRIM(INDIRECT("'"&amp;data!$B63&amp;"'!"&amp;$AP$8&amp;DF$10))),""))</f>
        <v/>
      </c>
      <c r="DG26" s="182" t="str" cm="1">
        <f t="array" aca="1" ref="DG26" ca="1">IF($B26=par_list_vypnut,"",IF($O26&gt;=DG$9,VALUE(TRIM(INDIRECT("'"&amp;data!$B63&amp;"'!"&amp;$AP$8&amp;DG$10))),""))</f>
        <v/>
      </c>
      <c r="DH26" s="182" t="str" cm="1">
        <f t="array" aca="1" ref="DH26" ca="1">IF($B26=par_list_vypnut,"",IF($O26&gt;=DH$9,VALUE(TRIM(INDIRECT("'"&amp;data!$B63&amp;"'!"&amp;$AP$8&amp;DH$10))),""))</f>
        <v/>
      </c>
      <c r="DI26" s="182" t="str" cm="1">
        <f t="array" aca="1" ref="DI26" ca="1">IF($B26=par_list_vypnut,"",IF($O26&gt;=DI$9,VALUE(TRIM(INDIRECT("'"&amp;data!$B63&amp;"'!"&amp;$AP$8&amp;DI$10))),""))</f>
        <v/>
      </c>
      <c r="DJ26" s="188" t="str" cm="1">
        <f t="array" aca="1" ref="DJ26" ca="1">IF($B26=par_list_vypnut,"",IF($O26&gt;=DJ$9,VALUE(TRIM(INDIRECT("'"&amp;data!$B63&amp;"'!"&amp;$AP$8&amp;DJ$10))),""))</f>
        <v/>
      </c>
      <c r="DK26" s="187" t="str" cm="1">
        <f t="array" aca="1" ref="DK26" ca="1">IF($B26=par_list_vypnut,"",IF($O26&gt;=DK$9,INDIRECT("'"&amp;data!$B63&amp;"'!"&amp;$AQ$8&amp;DK$10,TRUE),""))</f>
        <v/>
      </c>
      <c r="DL26" s="182" t="str" cm="1">
        <f t="array" aca="1" ref="DL26" ca="1">IF($B26=par_list_vypnut,"",IF($O26&gt;=DL$9,INDIRECT("'"&amp;data!$B63&amp;"'!"&amp;$AQ$8&amp;DL$10,TRUE),""))</f>
        <v/>
      </c>
      <c r="DM26" s="182" t="str" cm="1">
        <f t="array" aca="1" ref="DM26" ca="1">IF($B26=par_list_vypnut,"",IF($O26&gt;=DM$9,INDIRECT("'"&amp;data!$B63&amp;"'!"&amp;$AQ$8&amp;DM$10,TRUE),""))</f>
        <v/>
      </c>
      <c r="DN26" s="182" t="str" cm="1">
        <f t="array" aca="1" ref="DN26" ca="1">IF($B26=par_list_vypnut,"",IF($O26&gt;=DN$9,INDIRECT("'"&amp;data!$B63&amp;"'!"&amp;$AQ$8&amp;DN$10,TRUE),""))</f>
        <v/>
      </c>
      <c r="DO26" s="182" t="str" cm="1">
        <f t="array" aca="1" ref="DO26" ca="1">IF($B26=par_list_vypnut,"",IF($O26&gt;=DO$9,INDIRECT("'"&amp;data!$B63&amp;"'!"&amp;$AQ$8&amp;DO$10,TRUE),""))</f>
        <v/>
      </c>
      <c r="DP26" s="182" t="str" cm="1">
        <f t="array" aca="1" ref="DP26" ca="1">IF($B26=par_list_vypnut,"",IF($O26&gt;=DP$9,INDIRECT("'"&amp;data!$B63&amp;"'!"&amp;$AQ$8&amp;DP$10,TRUE),""))</f>
        <v/>
      </c>
      <c r="DQ26" s="182" t="str" cm="1">
        <f t="array" aca="1" ref="DQ26" ca="1">IF($B26=par_list_vypnut,"",IF($O26&gt;=DQ$9,INDIRECT("'"&amp;data!$B63&amp;"'!"&amp;$AQ$8&amp;DQ$10,TRUE),""))</f>
        <v/>
      </c>
      <c r="DR26" s="182" t="str" cm="1">
        <f t="array" aca="1" ref="DR26" ca="1">IF($B26=par_list_vypnut,"",IF($O26&gt;=DR$9,INDIRECT("'"&amp;data!$B63&amp;"'!"&amp;$AQ$8&amp;DR$10,TRUE),""))</f>
        <v/>
      </c>
      <c r="DS26" s="182" t="str" cm="1">
        <f t="array" aca="1" ref="DS26" ca="1">IF($B26=par_list_vypnut,"",IF($O26&gt;=DS$9,INDIRECT("'"&amp;data!$B63&amp;"'!"&amp;$AQ$8&amp;DS$10,TRUE),""))</f>
        <v/>
      </c>
      <c r="DT26" s="182" t="str" cm="1">
        <f t="array" aca="1" ref="DT26" ca="1">IF($B26=par_list_vypnut,"",IF($O26&gt;=DT$9,INDIRECT("'"&amp;data!$B63&amp;"'!"&amp;$AQ$8&amp;DT$10,TRUE),""))</f>
        <v/>
      </c>
      <c r="DU26" s="182" t="str" cm="1">
        <f t="array" aca="1" ref="DU26" ca="1">IF($B26=par_list_vypnut,"",IF($O26&gt;=DU$9,INDIRECT("'"&amp;data!$B63&amp;"'!"&amp;$AQ$8&amp;DU$10,TRUE),""))</f>
        <v/>
      </c>
      <c r="DV26" s="182" t="str" cm="1">
        <f t="array" aca="1" ref="DV26" ca="1">IF($B26=par_list_vypnut,"",IF($O26&gt;=DV$9,INDIRECT("'"&amp;data!$B63&amp;"'!"&amp;$AQ$8&amp;DV$10,TRUE),""))</f>
        <v/>
      </c>
      <c r="DW26" s="182" t="str" cm="1">
        <f t="array" aca="1" ref="DW26" ca="1">IF($B26=par_list_vypnut,"",IF($O26&gt;=DW$9,INDIRECT("'"&amp;data!$B63&amp;"'!"&amp;$AQ$8&amp;DW$10,TRUE),""))</f>
        <v/>
      </c>
      <c r="DX26" s="182" t="str" cm="1">
        <f t="array" aca="1" ref="DX26" ca="1">IF($B26=par_list_vypnut,"",IF($O26&gt;=DX$9,INDIRECT("'"&amp;data!$B63&amp;"'!"&amp;$AQ$8&amp;DX$10,TRUE),""))</f>
        <v/>
      </c>
      <c r="DY26" s="182" t="str" cm="1">
        <f t="array" aca="1" ref="DY26" ca="1">IF($B26=par_list_vypnut,"",IF($O26&gt;=DY$9,INDIRECT("'"&amp;data!$B63&amp;"'!"&amp;$AQ$8&amp;DY$10,TRUE),""))</f>
        <v/>
      </c>
      <c r="DZ26" s="182" t="str" cm="1">
        <f t="array" aca="1" ref="DZ26" ca="1">IF($B26=par_list_vypnut,"",IF($O26&gt;=DZ$9,INDIRECT("'"&amp;data!$B63&amp;"'!"&amp;$AQ$8&amp;DZ$10,TRUE),""))</f>
        <v/>
      </c>
      <c r="EA26" s="182" t="str" cm="1">
        <f t="array" aca="1" ref="EA26" ca="1">IF($B26=par_list_vypnut,"",IF($O26&gt;=EA$9,INDIRECT("'"&amp;data!$B63&amp;"'!"&amp;$AQ$8&amp;EA$10,TRUE),""))</f>
        <v/>
      </c>
      <c r="EB26" s="182" t="str" cm="1">
        <f t="array" aca="1" ref="EB26" ca="1">IF($B26=par_list_vypnut,"",IF($O26&gt;=EB$9,INDIRECT("'"&amp;data!$B63&amp;"'!"&amp;$AQ$8&amp;EB$10,TRUE),""))</f>
        <v/>
      </c>
      <c r="EC26" s="182" t="str" cm="1">
        <f t="array" aca="1" ref="EC26" ca="1">IF($B26=par_list_vypnut,"",IF($O26&gt;=EC$9,INDIRECT("'"&amp;data!$B63&amp;"'!"&amp;$AQ$8&amp;EC$10,TRUE),""))</f>
        <v/>
      </c>
      <c r="ED26" s="182" t="str" cm="1">
        <f t="array" aca="1" ref="ED26" ca="1">IF($B26=par_list_vypnut,"",IF($O26&gt;=ED$9,INDIRECT("'"&amp;data!$B63&amp;"'!"&amp;$AQ$8&amp;ED$10,TRUE),""))</f>
        <v/>
      </c>
      <c r="EE26" s="182" t="str" cm="1">
        <f t="array" aca="1" ref="EE26" ca="1">IF($B26=par_list_vypnut,"",IF($O26&gt;=EE$9,INDIRECT("'"&amp;data!$B63&amp;"'!"&amp;$AQ$8&amp;EE$10,TRUE),""))</f>
        <v/>
      </c>
      <c r="EF26" s="182" t="str" cm="1">
        <f t="array" aca="1" ref="EF26" ca="1">IF($B26=par_list_vypnut,"",IF($O26&gt;=EF$9,INDIRECT("'"&amp;data!$B63&amp;"'!"&amp;$AQ$8&amp;EF$10,TRUE),""))</f>
        <v/>
      </c>
      <c r="EG26" s="182" t="str" cm="1">
        <f t="array" aca="1" ref="EG26" ca="1">IF($B26=par_list_vypnut,"",IF($O26&gt;=EG$9,INDIRECT("'"&amp;data!$B63&amp;"'!"&amp;$AQ$8&amp;EG$10,TRUE),""))</f>
        <v/>
      </c>
      <c r="EH26" s="182" t="str" cm="1">
        <f t="array" aca="1" ref="EH26" ca="1">IF($B26=par_list_vypnut,"",IF($O26&gt;=EH$9,INDIRECT("'"&amp;data!$B63&amp;"'!"&amp;$AQ$8&amp;EH$10,TRUE),""))</f>
        <v/>
      </c>
      <c r="EI26" s="188" t="str" cm="1">
        <f t="array" aca="1" ref="EI26" ca="1">IF($B26=par_list_vypnut,"",IF($O26&gt;=EI$9,INDIRECT("'"&amp;data!$B63&amp;"'!"&amp;$AQ$8&amp;EI$10,TRUE),""))</f>
        <v/>
      </c>
      <c r="EJ26" s="194" t="str">
        <f t="shared" ca="1" si="48"/>
        <v/>
      </c>
      <c r="EK26" s="182" t="str">
        <f t="shared" ca="1" si="23"/>
        <v/>
      </c>
      <c r="EL26" s="182" t="str">
        <f t="shared" ca="1" si="24"/>
        <v/>
      </c>
      <c r="EM26" s="182" t="str">
        <f t="shared" ca="1" si="25"/>
        <v/>
      </c>
      <c r="EN26" s="182" t="str">
        <f t="shared" ca="1" si="26"/>
        <v/>
      </c>
      <c r="EO26" s="182" t="str">
        <f t="shared" ca="1" si="27"/>
        <v/>
      </c>
      <c r="EP26" s="182" t="str">
        <f t="shared" ca="1" si="28"/>
        <v/>
      </c>
      <c r="EQ26" s="182" t="str">
        <f t="shared" ca="1" si="29"/>
        <v/>
      </c>
      <c r="ER26" s="182" t="str">
        <f t="shared" ca="1" si="30"/>
        <v/>
      </c>
      <c r="ES26" s="182" t="str">
        <f t="shared" ca="1" si="31"/>
        <v/>
      </c>
      <c r="ET26" s="182" t="str">
        <f t="shared" ca="1" si="32"/>
        <v/>
      </c>
      <c r="EU26" s="182" t="str">
        <f t="shared" ca="1" si="33"/>
        <v/>
      </c>
      <c r="EV26" s="182" t="str">
        <f t="shared" ca="1" si="34"/>
        <v/>
      </c>
      <c r="EW26" s="182" t="str">
        <f t="shared" ca="1" si="35"/>
        <v/>
      </c>
      <c r="EX26" s="182" t="str">
        <f t="shared" ca="1" si="36"/>
        <v/>
      </c>
      <c r="EY26" s="182" t="str">
        <f t="shared" ca="1" si="37"/>
        <v/>
      </c>
      <c r="EZ26" s="182" t="str">
        <f t="shared" ca="1" si="38"/>
        <v/>
      </c>
      <c r="FA26" s="182" t="str">
        <f t="shared" ca="1" si="39"/>
        <v/>
      </c>
      <c r="FB26" s="182" t="str">
        <f t="shared" ca="1" si="40"/>
        <v/>
      </c>
      <c r="FC26" s="182" t="str">
        <f t="shared" ca="1" si="41"/>
        <v/>
      </c>
      <c r="FD26" s="182" t="str">
        <f t="shared" ca="1" si="42"/>
        <v/>
      </c>
      <c r="FE26" s="182" t="str">
        <f t="shared" ca="1" si="43"/>
        <v/>
      </c>
      <c r="FF26" s="182" t="str">
        <f t="shared" ca="1" si="44"/>
        <v/>
      </c>
      <c r="FG26" s="182" t="str">
        <f t="shared" ca="1" si="45"/>
        <v/>
      </c>
      <c r="FH26" s="192" t="str">
        <f t="shared" ca="1" si="46"/>
        <v/>
      </c>
      <c r="FI26" s="195" t="str">
        <f t="shared" ca="1" si="47"/>
        <v>15. od 0</v>
      </c>
      <c r="FJ26" s="196"/>
    </row>
    <row r="27" spans="1:166" ht="15" thickBot="1" x14ac:dyDescent="0.35">
      <c r="A27" s="5" t="str">
        <f t="shared" ca="1" si="4"/>
        <v>par_list_chyba</v>
      </c>
      <c r="B27" s="5" t="str" cm="1">
        <f t="array" aca="1" ref="B27" ca="1">INDIRECT("'"&amp;data!B64&amp;"'!"&amp;ADDRESS(ROW('Přihláška č. 1'!$I$4),COLUMN('Přihláška č. 1'!$I$4),4))</f>
        <v>par_list_chyba</v>
      </c>
      <c r="C27" s="206" t="str">
        <f>HYPERLINK("#'"&amp;data!B64&amp;"'!D4","..."&amp;D27&amp;"!")</f>
        <v>...16!</v>
      </c>
      <c r="D27" s="5">
        <v>16</v>
      </c>
      <c r="E27" s="177" t="str">
        <f ca="1">IF(B27=par_list_vypnut,"",($S$7-1+data!D64)&amp;". od "&amp;I27)</f>
        <v>16. od 0</v>
      </c>
      <c r="F27" s="178"/>
      <c r="G27" s="179"/>
      <c r="H27" s="180"/>
      <c r="I27" s="181">
        <f t="shared" ca="1" si="5"/>
        <v>0</v>
      </c>
      <c r="J27" s="182" t="str">
        <f t="shared" ca="1" si="6"/>
        <v>chyba zkratky</v>
      </c>
      <c r="K27" s="183"/>
      <c r="L27" s="184" t="str" cm="1">
        <f t="array" aca="1" ref="L27" ca="1">IF(B27=par_list_vypnut,"",INDIRECT("'"&amp;data!B64&amp;"'!"&amp;ADDRESS(ROW('Přihláška č. 1'!$D$12),COLUMN('Přihláška č. 1'!$D$12),4)))</f>
        <v>Viz zpráva vpravo --&gt;</v>
      </c>
      <c r="M27" s="185" t="str">
        <f t="shared" ca="1" si="7"/>
        <v/>
      </c>
      <c r="N27" s="186" t="str">
        <f t="shared" ca="1" si="8"/>
        <v/>
      </c>
      <c r="O27" s="187" cm="1">
        <f t="array" aca="1" ref="O27" ca="1">IF(B27=par_list_vypnut,"",INDIRECT("'"&amp;data!B64&amp;"'!"&amp;ADDRESS(ROW('Přihláška č. 1'!$D$6),COLUMN('Přihláška č. 1'!$D$6),4)))</f>
        <v>0</v>
      </c>
      <c r="P27" s="182">
        <f ca="1">IF(B27=par_list_vypnut,"",COUNTIF(INDIRECT("'"&amp;data!B64&amp;"'!"&amp;ADDRESS(ROW('Přihláška č. 1'!$D$9),COLUMN('Přihláška č. 1'!$D$9),4)),"*")+COUNTIF(INDIRECT("'"&amp;data!B64&amp;"'!"&amp;ADDRESS(ROW('Přihláška č. 1'!$D$10),COLUMN('Přihláška č. 1'!$D$10),4)),"*"))</f>
        <v>0</v>
      </c>
      <c r="Q27" s="182">
        <f t="shared" ca="1" si="9"/>
        <v>0</v>
      </c>
      <c r="R27" s="182">
        <f t="shared" ca="1" si="10"/>
        <v>0</v>
      </c>
      <c r="S27" s="188">
        <f t="shared" ca="1" si="11"/>
        <v>0</v>
      </c>
      <c r="T27" s="187" cm="1">
        <f t="array" aca="1" ref="T27" ca="1">IF(B27=par_list_vypnut,"",INDIRECT("'"&amp;data!B64&amp;"'!"&amp;ADDRESS(ROW('Přihláška č. 1'!$D$4),COLUMN('Přihláška č. 1'!$D$4),4)))</f>
        <v>0</v>
      </c>
      <c r="U27" s="182" t="str" cm="1">
        <f t="array" aca="1" ref="U27" ca="1">IF(B27=par_list_vypnut,"",INDIRECT("'"&amp;data!B64&amp;"'!"&amp;ADDRESS(ROW('Přihláška č. 1'!$I$31),COLUMN('Přihláška č. 1'!$I$31),4)))</f>
        <v/>
      </c>
      <c r="V27" s="182" cm="1">
        <f t="array" aca="1" ref="V27" ca="1">IF(B27=par_list_vypnut,"",INDIRECT("'"&amp;data!B64&amp;"'!"&amp;ADDRESS(ROW('Přihláška č. 1'!$D$5),COLUMN('Přihláška č. 1'!$D$5),4)))</f>
        <v>0</v>
      </c>
      <c r="W27" s="182" t="str" cm="1">
        <f t="array" aca="1" ref="W27" ca="1">IF(B27=par_list_vypnut,"",IF(INDIRECT("'"&amp;data!B64&amp;"'!"&amp;ADDRESS(ROW('Přihláška č. 1'!$D$8),COLUMN('Přihláška č. 1'!$D$8),4),TRUE)="","",INDIRECT("'"&amp;data!B64&amp;"'!"&amp;ADDRESS(ROW('Přihláška č. 1'!$D$8),COLUMN('Přihláška č. 1'!$D$8),4),TRUE)))</f>
        <v/>
      </c>
      <c r="X27" s="189" t="str" cm="1">
        <f t="array" aca="1" ref="X27" ca="1">IF(B27=par_list_vypnut,"",INDIRECT("'"&amp;data!B64&amp;"'!"&amp;ADDRESS(ROW('Přihláška č. 1'!$I$20),COLUMN('Přihláška č. 1'!$I$20),4)))</f>
        <v/>
      </c>
      <c r="Y27" s="190"/>
      <c r="Z27" s="191"/>
      <c r="AA27" s="187" t="str" cm="1">
        <f t="array" aca="1" ref="AA27" ca="1">IF(OR(B27=par_list_vypnut,P27&lt;1),"",PROPER(INDIRECT("'"&amp;data!B64&amp;"'!"&amp;ADDRESS(ROW('Přihláška č. 1'!$D$9),COLUMN('Přihláška č. 1'!$D$9),4))))</f>
        <v/>
      </c>
      <c r="AB27" s="182" t="str" cm="1">
        <f t="array" aca="1" ref="AB27" ca="1">IF(OR(B27=par_list_vypnut,P27&lt;2),"",PROPER(INDIRECT("'"&amp;data!B64&amp;"'!"&amp;ADDRESS(ROW('Přihláška č. 1'!$D$10),COLUMN('Přihláška č. 1'!$D$10),4))))</f>
        <v/>
      </c>
      <c r="AC27" s="182" t="str">
        <f t="shared" ca="1" si="12"/>
        <v/>
      </c>
      <c r="AD27" s="188" t="str">
        <f t="shared" ca="1" si="13"/>
        <v/>
      </c>
      <c r="AE27" s="187" t="str">
        <f t="shared" ca="1" si="14"/>
        <v/>
      </c>
      <c r="AF27" s="182" t="str">
        <f t="shared" ca="1" si="15"/>
        <v/>
      </c>
      <c r="AG27" s="182" t="str">
        <f t="shared" ca="1" si="16"/>
        <v/>
      </c>
      <c r="AH27" s="182" t="str">
        <f t="shared" ca="1" si="17"/>
        <v/>
      </c>
      <c r="AI27" s="182" t="str">
        <f t="shared" ca="1" si="18"/>
        <v/>
      </c>
      <c r="AJ27" s="192" t="str">
        <f t="shared" ca="1" si="19"/>
        <v/>
      </c>
      <c r="AK27" s="182" t="str">
        <f t="shared" ca="1" si="20"/>
        <v/>
      </c>
      <c r="AL27" s="182" t="str">
        <f t="shared" ca="1" si="21"/>
        <v/>
      </c>
      <c r="AM27" s="193" t="str">
        <f t="shared" ca="1" si="22"/>
        <v/>
      </c>
      <c r="AN27" s="187" t="str" cm="1">
        <f t="array" aca="1" ref="AN27" ca="1">IF(OR($B27=par_list_vypnut,$O27&lt;AN$9),"",PROPER(TRIM(INDIRECT("'"&amp;data!$B64&amp;"'!"&amp;$AN$8&amp;AN$10))))</f>
        <v/>
      </c>
      <c r="AO27" s="182" t="str" cm="1">
        <f t="array" aca="1" ref="AO27" ca="1">IF(OR($B27=par_list_vypnut,$O27&lt;AO$9),"",PROPER(TRIM(INDIRECT("'"&amp;data!$B64&amp;"'!"&amp;$AO$8&amp;AO$10))))</f>
        <v/>
      </c>
      <c r="AP27" s="182" t="str" cm="1">
        <f t="array" aca="1" ref="AP27" ca="1">IF(OR($B27=par_list_vypnut,$O27&lt;AP$9),"",PROPER(TRIM(INDIRECT("'"&amp;data!$B64&amp;"'!"&amp;$AN$8&amp;AP$10))))</f>
        <v/>
      </c>
      <c r="AQ27" s="182" t="str" cm="1">
        <f t="array" aca="1" ref="AQ27" ca="1">IF(OR($B27=par_list_vypnut,$O27&lt;AQ$9),"",PROPER(TRIM(INDIRECT("'"&amp;data!$B64&amp;"'!"&amp;$AO$8&amp;AQ$10))))</f>
        <v/>
      </c>
      <c r="AR27" s="182" t="str" cm="1">
        <f t="array" aca="1" ref="AR27" ca="1">IF(OR($B27=par_list_vypnut,$O27&lt;AR$9),"",PROPER(TRIM(INDIRECT("'"&amp;data!$B64&amp;"'!"&amp;$AN$8&amp;AR$10))))</f>
        <v/>
      </c>
      <c r="AS27" s="182" t="str" cm="1">
        <f t="array" aca="1" ref="AS27" ca="1">IF(OR($B27=par_list_vypnut,$O27&lt;AS$9),"",PROPER(TRIM(INDIRECT("'"&amp;data!$B64&amp;"'!"&amp;$AO$8&amp;AS$10))))</f>
        <v/>
      </c>
      <c r="AT27" s="182" t="str" cm="1">
        <f t="array" aca="1" ref="AT27" ca="1">IF(OR($B27=par_list_vypnut,$O27&lt;AT$9),"",PROPER(TRIM(INDIRECT("'"&amp;data!$B64&amp;"'!"&amp;$AN$8&amp;AT$10))))</f>
        <v/>
      </c>
      <c r="AU27" s="182" t="str" cm="1">
        <f t="array" aca="1" ref="AU27" ca="1">IF(OR($B27=par_list_vypnut,$O27&lt;AU$9),"",PROPER(TRIM(INDIRECT("'"&amp;data!$B64&amp;"'!"&amp;$AO$8&amp;AU$10))))</f>
        <v/>
      </c>
      <c r="AV27" s="182" t="str" cm="1">
        <f t="array" aca="1" ref="AV27" ca="1">IF(OR($B27=par_list_vypnut,$O27&lt;AV$9),"",PROPER(TRIM(INDIRECT("'"&amp;data!$B64&amp;"'!"&amp;$AN$8&amp;AV$10))))</f>
        <v/>
      </c>
      <c r="AW27" s="182" t="str" cm="1">
        <f t="array" aca="1" ref="AW27" ca="1">IF(OR($B27=par_list_vypnut,$O27&lt;AW$9),"",PROPER(TRIM(INDIRECT("'"&amp;data!$B64&amp;"'!"&amp;$AO$8&amp;AW$10))))</f>
        <v/>
      </c>
      <c r="AX27" s="182" t="str" cm="1">
        <f t="array" aca="1" ref="AX27" ca="1">IF(OR($B27=par_list_vypnut,$O27&lt;AX$9),"",PROPER(TRIM(INDIRECT("'"&amp;data!$B64&amp;"'!"&amp;$AN$8&amp;AX$10))))</f>
        <v/>
      </c>
      <c r="AY27" s="182" t="str" cm="1">
        <f t="array" aca="1" ref="AY27" ca="1">IF(OR($B27=par_list_vypnut,$O27&lt;AY$9),"",PROPER(TRIM(INDIRECT("'"&amp;data!$B64&amp;"'!"&amp;$AO$8&amp;AY$10))))</f>
        <v/>
      </c>
      <c r="AZ27" s="182" t="str" cm="1">
        <f t="array" aca="1" ref="AZ27" ca="1">IF(OR($B27=par_list_vypnut,$O27&lt;AZ$9),"",PROPER(TRIM(INDIRECT("'"&amp;data!$B64&amp;"'!"&amp;$AN$8&amp;AZ$10))))</f>
        <v/>
      </c>
      <c r="BA27" s="182" t="str" cm="1">
        <f t="array" aca="1" ref="BA27" ca="1">IF(OR($B27=par_list_vypnut,$O27&lt;BA$9),"",PROPER(TRIM(INDIRECT("'"&amp;data!$B64&amp;"'!"&amp;$AO$8&amp;BA$10))))</f>
        <v/>
      </c>
      <c r="BB27" s="182" t="str" cm="1">
        <f t="array" aca="1" ref="BB27" ca="1">IF(OR($B27=par_list_vypnut,$O27&lt;BB$9),"",PROPER(TRIM(INDIRECT("'"&amp;data!$B64&amp;"'!"&amp;$AN$8&amp;BB$10))))</f>
        <v/>
      </c>
      <c r="BC27" s="182" t="str" cm="1">
        <f t="array" aca="1" ref="BC27" ca="1">IF(OR($B27=par_list_vypnut,$O27&lt;BC$9),"",PROPER(TRIM(INDIRECT("'"&amp;data!$B64&amp;"'!"&amp;$AO$8&amp;BC$10))))</f>
        <v/>
      </c>
      <c r="BD27" s="182" t="str" cm="1">
        <f t="array" aca="1" ref="BD27" ca="1">IF(OR($B27=par_list_vypnut,$O27&lt;BD$9),"",PROPER(TRIM(INDIRECT("'"&amp;data!$B64&amp;"'!"&amp;$AN$8&amp;BD$10))))</f>
        <v/>
      </c>
      <c r="BE27" s="182" t="str" cm="1">
        <f t="array" aca="1" ref="BE27" ca="1">IF(OR($B27=par_list_vypnut,$O27&lt;BE$9),"",PROPER(TRIM(INDIRECT("'"&amp;data!$B64&amp;"'!"&amp;$AO$8&amp;BE$10))))</f>
        <v/>
      </c>
      <c r="BF27" s="182" t="str" cm="1">
        <f t="array" aca="1" ref="BF27" ca="1">IF(OR($B27=par_list_vypnut,$O27&lt;BF$9),"",PROPER(TRIM(INDIRECT("'"&amp;data!$B64&amp;"'!"&amp;$AN$8&amp;BF$10))))</f>
        <v/>
      </c>
      <c r="BG27" s="182" t="str" cm="1">
        <f t="array" aca="1" ref="BG27" ca="1">IF(OR($B27=par_list_vypnut,$O27&lt;BG$9),"",PROPER(TRIM(INDIRECT("'"&amp;data!$B64&amp;"'!"&amp;$AO$8&amp;BG$10))))</f>
        <v/>
      </c>
      <c r="BH27" s="182" t="str" cm="1">
        <f t="array" aca="1" ref="BH27" ca="1">IF(OR($B27=par_list_vypnut,$O27&lt;BH$9),"",PROPER(TRIM(INDIRECT("'"&amp;data!$B64&amp;"'!"&amp;$AN$8&amp;BH$10))))</f>
        <v/>
      </c>
      <c r="BI27" s="182" t="str" cm="1">
        <f t="array" aca="1" ref="BI27" ca="1">IF(OR($B27=par_list_vypnut,$O27&lt;BI$9),"",PROPER(TRIM(INDIRECT("'"&amp;data!$B64&amp;"'!"&amp;$AO$8&amp;BI$10))))</f>
        <v/>
      </c>
      <c r="BJ27" s="182" t="str" cm="1">
        <f t="array" aca="1" ref="BJ27" ca="1">IF(OR($B27=par_list_vypnut,$O27&lt;BJ$9),"",PROPER(TRIM(INDIRECT("'"&amp;data!$B64&amp;"'!"&amp;$AN$8&amp;BJ$10))))</f>
        <v/>
      </c>
      <c r="BK27" s="182" t="str" cm="1">
        <f t="array" aca="1" ref="BK27" ca="1">IF(OR($B27=par_list_vypnut,$O27&lt;BK$9),"",PROPER(TRIM(INDIRECT("'"&amp;data!$B64&amp;"'!"&amp;$AO$8&amp;BK$10))))</f>
        <v/>
      </c>
      <c r="BL27" s="182" t="str" cm="1">
        <f t="array" aca="1" ref="BL27" ca="1">IF(OR($B27=par_list_vypnut,$O27&lt;BL$9),"",PROPER(TRIM(INDIRECT("'"&amp;data!$B64&amp;"'!"&amp;$AN$8&amp;BL$10))))</f>
        <v/>
      </c>
      <c r="BM27" s="182" t="str" cm="1">
        <f t="array" aca="1" ref="BM27" ca="1">IF(OR($B27=par_list_vypnut,$O27&lt;BM$9),"",PROPER(TRIM(INDIRECT("'"&amp;data!$B64&amp;"'!"&amp;$AO$8&amp;BM$10))))</f>
        <v/>
      </c>
      <c r="BN27" s="182" t="str" cm="1">
        <f t="array" aca="1" ref="BN27" ca="1">IF(OR($B27=par_list_vypnut,$O27&lt;BN$9),"",PROPER(TRIM(INDIRECT("'"&amp;data!$B64&amp;"'!"&amp;$AN$8&amp;BN$10))))</f>
        <v/>
      </c>
      <c r="BO27" s="182" t="str" cm="1">
        <f t="array" aca="1" ref="BO27" ca="1">IF(OR($B27=par_list_vypnut,$O27&lt;BO$9),"",PROPER(TRIM(INDIRECT("'"&amp;data!$B64&amp;"'!"&amp;$AO$8&amp;BO$10))))</f>
        <v/>
      </c>
      <c r="BP27" s="182" t="str" cm="1">
        <f t="array" aca="1" ref="BP27" ca="1">IF(OR($B27=par_list_vypnut,$O27&lt;BP$9),"",PROPER(TRIM(INDIRECT("'"&amp;data!$B64&amp;"'!"&amp;$AN$8&amp;BP$10))))</f>
        <v/>
      </c>
      <c r="BQ27" s="182" t="str" cm="1">
        <f t="array" aca="1" ref="BQ27" ca="1">IF(OR($B27=par_list_vypnut,$O27&lt;BQ$9),"",PROPER(TRIM(INDIRECT("'"&amp;data!$B64&amp;"'!"&amp;$AO$8&amp;BQ$10))))</f>
        <v/>
      </c>
      <c r="BR27" s="182" t="str" cm="1">
        <f t="array" aca="1" ref="BR27" ca="1">IF(OR($B27=par_list_vypnut,$O27&lt;BR$9),"",PROPER(TRIM(INDIRECT("'"&amp;data!$B64&amp;"'!"&amp;$AN$8&amp;BR$10))))</f>
        <v/>
      </c>
      <c r="BS27" s="182" t="str" cm="1">
        <f t="array" aca="1" ref="BS27" ca="1">IF(OR($B27=par_list_vypnut,$O27&lt;BS$9),"",PROPER(TRIM(INDIRECT("'"&amp;data!$B64&amp;"'!"&amp;$AO$8&amp;BS$10))))</f>
        <v/>
      </c>
      <c r="BT27" s="182" t="str" cm="1">
        <f t="array" aca="1" ref="BT27" ca="1">IF(OR($B27=par_list_vypnut,$O27&lt;BT$9),"",PROPER(TRIM(INDIRECT("'"&amp;data!$B64&amp;"'!"&amp;$AN$8&amp;BT$10))))</f>
        <v/>
      </c>
      <c r="BU27" s="182" t="str" cm="1">
        <f t="array" aca="1" ref="BU27" ca="1">IF(OR($B27=par_list_vypnut,$O27&lt;BU$9),"",PROPER(TRIM(INDIRECT("'"&amp;data!$B64&amp;"'!"&amp;$AO$8&amp;BU$10))))</f>
        <v/>
      </c>
      <c r="BV27" s="182" t="str" cm="1">
        <f t="array" aca="1" ref="BV27" ca="1">IF(OR($B27=par_list_vypnut,$O27&lt;BV$9),"",PROPER(TRIM(INDIRECT("'"&amp;data!$B64&amp;"'!"&amp;$AN$8&amp;BV$10))))</f>
        <v/>
      </c>
      <c r="BW27" s="182" t="str" cm="1">
        <f t="array" aca="1" ref="BW27" ca="1">IF(OR($B27=par_list_vypnut,$O27&lt;BW$9),"",PROPER(TRIM(INDIRECT("'"&amp;data!$B64&amp;"'!"&amp;$AO$8&amp;BW$10))))</f>
        <v/>
      </c>
      <c r="BX27" s="182" t="str" cm="1">
        <f t="array" aca="1" ref="BX27" ca="1">IF(OR($B27=par_list_vypnut,$O27&lt;BX$9),"",PROPER(TRIM(INDIRECT("'"&amp;data!$B64&amp;"'!"&amp;$AN$8&amp;BX$10))))</f>
        <v/>
      </c>
      <c r="BY27" s="182" t="str" cm="1">
        <f t="array" aca="1" ref="BY27" ca="1">IF(OR($B27=par_list_vypnut,$O27&lt;BY$9),"",PROPER(TRIM(INDIRECT("'"&amp;data!$B64&amp;"'!"&amp;$AO$8&amp;BY$10))))</f>
        <v/>
      </c>
      <c r="BZ27" s="182" t="str" cm="1">
        <f t="array" aca="1" ref="BZ27" ca="1">IF(OR($B27=par_list_vypnut,$O27&lt;BZ$9),"",PROPER(TRIM(INDIRECT("'"&amp;data!$B64&amp;"'!"&amp;$AN$8&amp;BZ$10))))</f>
        <v/>
      </c>
      <c r="CA27" s="182" t="str" cm="1">
        <f t="array" aca="1" ref="CA27" ca="1">IF(OR($B27=par_list_vypnut,$O27&lt;CA$9),"",PROPER(TRIM(INDIRECT("'"&amp;data!$B64&amp;"'!"&amp;$AO$8&amp;CA$10))))</f>
        <v/>
      </c>
      <c r="CB27" s="182" t="str" cm="1">
        <f t="array" aca="1" ref="CB27" ca="1">IF(OR($B27=par_list_vypnut,$O27&lt;CB$9),"",PROPER(TRIM(INDIRECT("'"&amp;data!$B64&amp;"'!"&amp;$AN$8&amp;CB$10))))</f>
        <v/>
      </c>
      <c r="CC27" s="182" t="str" cm="1">
        <f t="array" aca="1" ref="CC27" ca="1">IF(OR($B27=par_list_vypnut,$O27&lt;CC$9),"",PROPER(TRIM(INDIRECT("'"&amp;data!$B64&amp;"'!"&amp;$AO$8&amp;CC$10))))</f>
        <v/>
      </c>
      <c r="CD27" s="182" t="str" cm="1">
        <f t="array" aca="1" ref="CD27" ca="1">IF(OR($B27=par_list_vypnut,$O27&lt;CD$9),"",PROPER(TRIM(INDIRECT("'"&amp;data!$B64&amp;"'!"&amp;$AN$8&amp;CD$10))))</f>
        <v/>
      </c>
      <c r="CE27" s="182" t="str" cm="1">
        <f t="array" aca="1" ref="CE27" ca="1">IF(OR($B27=par_list_vypnut,$O27&lt;CE$9),"",PROPER(TRIM(INDIRECT("'"&amp;data!$B64&amp;"'!"&amp;$AO$8&amp;CE$10))))</f>
        <v/>
      </c>
      <c r="CF27" s="182" t="str" cm="1">
        <f t="array" aca="1" ref="CF27" ca="1">IF(OR($B27=par_list_vypnut,$O27&lt;CF$9),"",PROPER(TRIM(INDIRECT("'"&amp;data!$B64&amp;"'!"&amp;$AN$8&amp;CF$10))))</f>
        <v/>
      </c>
      <c r="CG27" s="182" t="str" cm="1">
        <f t="array" aca="1" ref="CG27" ca="1">IF(OR($B27=par_list_vypnut,$O27&lt;CG$9),"",PROPER(TRIM(INDIRECT("'"&amp;data!$B64&amp;"'!"&amp;$AO$8&amp;CG$10))))</f>
        <v/>
      </c>
      <c r="CH27" s="182" t="str" cm="1">
        <f t="array" aca="1" ref="CH27" ca="1">IF(OR($B27=par_list_vypnut,$O27&lt;CH$9),"",PROPER(TRIM(INDIRECT("'"&amp;data!$B64&amp;"'!"&amp;$AN$8&amp;CH$10))))</f>
        <v/>
      </c>
      <c r="CI27" s="182" t="str" cm="1">
        <f t="array" aca="1" ref="CI27" ca="1">IF(OR($B27=par_list_vypnut,$O27&lt;CI$9),"",PROPER(TRIM(INDIRECT("'"&amp;data!$B64&amp;"'!"&amp;$AO$8&amp;CI$10))))</f>
        <v/>
      </c>
      <c r="CJ27" s="182" t="str" cm="1">
        <f t="array" aca="1" ref="CJ27" ca="1">IF(OR($B27=par_list_vypnut,$O27&lt;CJ$9),"",PROPER(TRIM(INDIRECT("'"&amp;data!$B64&amp;"'!"&amp;$AN$8&amp;CJ$10))))</f>
        <v/>
      </c>
      <c r="CK27" s="188" t="str" cm="1">
        <f t="array" aca="1" ref="CK27" ca="1">IF(OR($B27=par_list_vypnut,$O27&lt;CK$9),"",PROPER(TRIM(INDIRECT("'"&amp;data!$B64&amp;"'!"&amp;$AO$8&amp;CK$10))))</f>
        <v/>
      </c>
      <c r="CL27" s="194" t="str" cm="1">
        <f t="array" aca="1" ref="CL27" ca="1">IF($B27=par_list_vypnut,"",IF($O27&gt;=CL$9,VALUE(TRIM(INDIRECT("'"&amp;data!$B64&amp;"'!"&amp;$AP$8&amp;CL$10))),""))</f>
        <v/>
      </c>
      <c r="CM27" s="182" t="str" cm="1">
        <f t="array" aca="1" ref="CM27" ca="1">IF($B27=par_list_vypnut,"",IF($O27&gt;=CM$9,VALUE(TRIM(INDIRECT("'"&amp;data!$B64&amp;"'!"&amp;$AP$8&amp;CM$10))),""))</f>
        <v/>
      </c>
      <c r="CN27" s="182" t="str" cm="1">
        <f t="array" aca="1" ref="CN27" ca="1">IF($B27=par_list_vypnut,"",IF($O27&gt;=CN$9,VALUE(TRIM(INDIRECT("'"&amp;data!$B64&amp;"'!"&amp;$AP$8&amp;CN$10))),""))</f>
        <v/>
      </c>
      <c r="CO27" s="182" t="str" cm="1">
        <f t="array" aca="1" ref="CO27" ca="1">IF($B27=par_list_vypnut,"",IF($O27&gt;=CO$9,VALUE(TRIM(INDIRECT("'"&amp;data!$B64&amp;"'!"&amp;$AP$8&amp;CO$10))),""))</f>
        <v/>
      </c>
      <c r="CP27" s="182" t="str" cm="1">
        <f t="array" aca="1" ref="CP27" ca="1">IF($B27=par_list_vypnut,"",IF($O27&gt;=CP$9,VALUE(TRIM(INDIRECT("'"&amp;data!$B64&amp;"'!"&amp;$AP$8&amp;CP$10))),""))</f>
        <v/>
      </c>
      <c r="CQ27" s="182" t="str" cm="1">
        <f t="array" aca="1" ref="CQ27" ca="1">IF($B27=par_list_vypnut,"",IF($O27&gt;=CQ$9,VALUE(TRIM(INDIRECT("'"&amp;data!$B64&amp;"'!"&amp;$AP$8&amp;CQ$10))),""))</f>
        <v/>
      </c>
      <c r="CR27" s="182" t="str" cm="1">
        <f t="array" aca="1" ref="CR27" ca="1">IF($B27=par_list_vypnut,"",IF($O27&gt;=CR$9,VALUE(TRIM(INDIRECT("'"&amp;data!$B64&amp;"'!"&amp;$AP$8&amp;CR$10))),""))</f>
        <v/>
      </c>
      <c r="CS27" s="182" t="str" cm="1">
        <f t="array" aca="1" ref="CS27" ca="1">IF($B27=par_list_vypnut,"",IF($O27&gt;=CS$9,VALUE(TRIM(INDIRECT("'"&amp;data!$B64&amp;"'!"&amp;$AP$8&amp;CS$10))),""))</f>
        <v/>
      </c>
      <c r="CT27" s="182" t="str" cm="1">
        <f t="array" aca="1" ref="CT27" ca="1">IF($B27=par_list_vypnut,"",IF($O27&gt;=CT$9,VALUE(TRIM(INDIRECT("'"&amp;data!$B64&amp;"'!"&amp;$AP$8&amp;CT$10))),""))</f>
        <v/>
      </c>
      <c r="CU27" s="182" t="str" cm="1">
        <f t="array" aca="1" ref="CU27" ca="1">IF($B27=par_list_vypnut,"",IF($O27&gt;=CU$9,VALUE(TRIM(INDIRECT("'"&amp;data!$B64&amp;"'!"&amp;$AP$8&amp;CU$10))),""))</f>
        <v/>
      </c>
      <c r="CV27" s="182" t="str" cm="1">
        <f t="array" aca="1" ref="CV27" ca="1">IF($B27=par_list_vypnut,"",IF($O27&gt;=CV$9,VALUE(TRIM(INDIRECT("'"&amp;data!$B64&amp;"'!"&amp;$AP$8&amp;CV$10))),""))</f>
        <v/>
      </c>
      <c r="CW27" s="182" t="str" cm="1">
        <f t="array" aca="1" ref="CW27" ca="1">IF($B27=par_list_vypnut,"",IF($O27&gt;=CW$9,VALUE(TRIM(INDIRECT("'"&amp;data!$B64&amp;"'!"&amp;$AP$8&amp;CW$10))),""))</f>
        <v/>
      </c>
      <c r="CX27" s="182" t="str" cm="1">
        <f t="array" aca="1" ref="CX27" ca="1">IF($B27=par_list_vypnut,"",IF($O27&gt;=CX$9,VALUE(TRIM(INDIRECT("'"&amp;data!$B64&amp;"'!"&amp;$AP$8&amp;CX$10))),""))</f>
        <v/>
      </c>
      <c r="CY27" s="182" t="str" cm="1">
        <f t="array" aca="1" ref="CY27" ca="1">IF($B27=par_list_vypnut,"",IF($O27&gt;=CY$9,VALUE(TRIM(INDIRECT("'"&amp;data!$B64&amp;"'!"&amp;$AP$8&amp;CY$10))),""))</f>
        <v/>
      </c>
      <c r="CZ27" s="182" t="str" cm="1">
        <f t="array" aca="1" ref="CZ27" ca="1">IF($B27=par_list_vypnut,"",IF($O27&gt;=CZ$9,VALUE(TRIM(INDIRECT("'"&amp;data!$B64&amp;"'!"&amp;$AP$8&amp;CZ$10))),""))</f>
        <v/>
      </c>
      <c r="DA27" s="182" t="str" cm="1">
        <f t="array" aca="1" ref="DA27" ca="1">IF($B27=par_list_vypnut,"",IF($O27&gt;=DA$9,VALUE(TRIM(INDIRECT("'"&amp;data!$B64&amp;"'!"&amp;$AP$8&amp;DA$10))),""))</f>
        <v/>
      </c>
      <c r="DB27" s="182" t="str" cm="1">
        <f t="array" aca="1" ref="DB27" ca="1">IF($B27=par_list_vypnut,"",IF($O27&gt;=DB$9,VALUE(TRIM(INDIRECT("'"&amp;data!$B64&amp;"'!"&amp;$AP$8&amp;DB$10))),""))</f>
        <v/>
      </c>
      <c r="DC27" s="182" t="str" cm="1">
        <f t="array" aca="1" ref="DC27" ca="1">IF($B27=par_list_vypnut,"",IF($O27&gt;=DC$9,VALUE(TRIM(INDIRECT("'"&amp;data!$B64&amp;"'!"&amp;$AP$8&amp;DC$10))),""))</f>
        <v/>
      </c>
      <c r="DD27" s="182" t="str" cm="1">
        <f t="array" aca="1" ref="DD27" ca="1">IF($B27=par_list_vypnut,"",IF($O27&gt;=DD$9,VALUE(TRIM(INDIRECT("'"&amp;data!$B64&amp;"'!"&amp;$AP$8&amp;DD$10))),""))</f>
        <v/>
      </c>
      <c r="DE27" s="182" t="str" cm="1">
        <f t="array" aca="1" ref="DE27" ca="1">IF($B27=par_list_vypnut,"",IF($O27&gt;=DE$9,VALUE(TRIM(INDIRECT("'"&amp;data!$B64&amp;"'!"&amp;$AP$8&amp;DE$10))),""))</f>
        <v/>
      </c>
      <c r="DF27" s="182" t="str" cm="1">
        <f t="array" aca="1" ref="DF27" ca="1">IF($B27=par_list_vypnut,"",IF($O27&gt;=DF$9,VALUE(TRIM(INDIRECT("'"&amp;data!$B64&amp;"'!"&amp;$AP$8&amp;DF$10))),""))</f>
        <v/>
      </c>
      <c r="DG27" s="182" t="str" cm="1">
        <f t="array" aca="1" ref="DG27" ca="1">IF($B27=par_list_vypnut,"",IF($O27&gt;=DG$9,VALUE(TRIM(INDIRECT("'"&amp;data!$B64&amp;"'!"&amp;$AP$8&amp;DG$10))),""))</f>
        <v/>
      </c>
      <c r="DH27" s="182" t="str" cm="1">
        <f t="array" aca="1" ref="DH27" ca="1">IF($B27=par_list_vypnut,"",IF($O27&gt;=DH$9,VALUE(TRIM(INDIRECT("'"&amp;data!$B64&amp;"'!"&amp;$AP$8&amp;DH$10))),""))</f>
        <v/>
      </c>
      <c r="DI27" s="182" t="str" cm="1">
        <f t="array" aca="1" ref="DI27" ca="1">IF($B27=par_list_vypnut,"",IF($O27&gt;=DI$9,VALUE(TRIM(INDIRECT("'"&amp;data!$B64&amp;"'!"&amp;$AP$8&amp;DI$10))),""))</f>
        <v/>
      </c>
      <c r="DJ27" s="188" t="str" cm="1">
        <f t="array" aca="1" ref="DJ27" ca="1">IF($B27=par_list_vypnut,"",IF($O27&gt;=DJ$9,VALUE(TRIM(INDIRECT("'"&amp;data!$B64&amp;"'!"&amp;$AP$8&amp;DJ$10))),""))</f>
        <v/>
      </c>
      <c r="DK27" s="187" t="str" cm="1">
        <f t="array" aca="1" ref="DK27" ca="1">IF($B27=par_list_vypnut,"",IF($O27&gt;=DK$9,INDIRECT("'"&amp;data!$B64&amp;"'!"&amp;$AQ$8&amp;DK$10,TRUE),""))</f>
        <v/>
      </c>
      <c r="DL27" s="182" t="str" cm="1">
        <f t="array" aca="1" ref="DL27" ca="1">IF($B27=par_list_vypnut,"",IF($O27&gt;=DL$9,INDIRECT("'"&amp;data!$B64&amp;"'!"&amp;$AQ$8&amp;DL$10,TRUE),""))</f>
        <v/>
      </c>
      <c r="DM27" s="182" t="str" cm="1">
        <f t="array" aca="1" ref="DM27" ca="1">IF($B27=par_list_vypnut,"",IF($O27&gt;=DM$9,INDIRECT("'"&amp;data!$B64&amp;"'!"&amp;$AQ$8&amp;DM$10,TRUE),""))</f>
        <v/>
      </c>
      <c r="DN27" s="182" t="str" cm="1">
        <f t="array" aca="1" ref="DN27" ca="1">IF($B27=par_list_vypnut,"",IF($O27&gt;=DN$9,INDIRECT("'"&amp;data!$B64&amp;"'!"&amp;$AQ$8&amp;DN$10,TRUE),""))</f>
        <v/>
      </c>
      <c r="DO27" s="182" t="str" cm="1">
        <f t="array" aca="1" ref="DO27" ca="1">IF($B27=par_list_vypnut,"",IF($O27&gt;=DO$9,INDIRECT("'"&amp;data!$B64&amp;"'!"&amp;$AQ$8&amp;DO$10,TRUE),""))</f>
        <v/>
      </c>
      <c r="DP27" s="182" t="str" cm="1">
        <f t="array" aca="1" ref="DP27" ca="1">IF($B27=par_list_vypnut,"",IF($O27&gt;=DP$9,INDIRECT("'"&amp;data!$B64&amp;"'!"&amp;$AQ$8&amp;DP$10,TRUE),""))</f>
        <v/>
      </c>
      <c r="DQ27" s="182" t="str" cm="1">
        <f t="array" aca="1" ref="DQ27" ca="1">IF($B27=par_list_vypnut,"",IF($O27&gt;=DQ$9,INDIRECT("'"&amp;data!$B64&amp;"'!"&amp;$AQ$8&amp;DQ$10,TRUE),""))</f>
        <v/>
      </c>
      <c r="DR27" s="182" t="str" cm="1">
        <f t="array" aca="1" ref="DR27" ca="1">IF($B27=par_list_vypnut,"",IF($O27&gt;=DR$9,INDIRECT("'"&amp;data!$B64&amp;"'!"&amp;$AQ$8&amp;DR$10,TRUE),""))</f>
        <v/>
      </c>
      <c r="DS27" s="182" t="str" cm="1">
        <f t="array" aca="1" ref="DS27" ca="1">IF($B27=par_list_vypnut,"",IF($O27&gt;=DS$9,INDIRECT("'"&amp;data!$B64&amp;"'!"&amp;$AQ$8&amp;DS$10,TRUE),""))</f>
        <v/>
      </c>
      <c r="DT27" s="182" t="str" cm="1">
        <f t="array" aca="1" ref="DT27" ca="1">IF($B27=par_list_vypnut,"",IF($O27&gt;=DT$9,INDIRECT("'"&amp;data!$B64&amp;"'!"&amp;$AQ$8&amp;DT$10,TRUE),""))</f>
        <v/>
      </c>
      <c r="DU27" s="182" t="str" cm="1">
        <f t="array" aca="1" ref="DU27" ca="1">IF($B27=par_list_vypnut,"",IF($O27&gt;=DU$9,INDIRECT("'"&amp;data!$B64&amp;"'!"&amp;$AQ$8&amp;DU$10,TRUE),""))</f>
        <v/>
      </c>
      <c r="DV27" s="182" t="str" cm="1">
        <f t="array" aca="1" ref="DV27" ca="1">IF($B27=par_list_vypnut,"",IF($O27&gt;=DV$9,INDIRECT("'"&amp;data!$B64&amp;"'!"&amp;$AQ$8&amp;DV$10,TRUE),""))</f>
        <v/>
      </c>
      <c r="DW27" s="182" t="str" cm="1">
        <f t="array" aca="1" ref="DW27" ca="1">IF($B27=par_list_vypnut,"",IF($O27&gt;=DW$9,INDIRECT("'"&amp;data!$B64&amp;"'!"&amp;$AQ$8&amp;DW$10,TRUE),""))</f>
        <v/>
      </c>
      <c r="DX27" s="182" t="str" cm="1">
        <f t="array" aca="1" ref="DX27" ca="1">IF($B27=par_list_vypnut,"",IF($O27&gt;=DX$9,INDIRECT("'"&amp;data!$B64&amp;"'!"&amp;$AQ$8&amp;DX$10,TRUE),""))</f>
        <v/>
      </c>
      <c r="DY27" s="182" t="str" cm="1">
        <f t="array" aca="1" ref="DY27" ca="1">IF($B27=par_list_vypnut,"",IF($O27&gt;=DY$9,INDIRECT("'"&amp;data!$B64&amp;"'!"&amp;$AQ$8&amp;DY$10,TRUE),""))</f>
        <v/>
      </c>
      <c r="DZ27" s="182" t="str" cm="1">
        <f t="array" aca="1" ref="DZ27" ca="1">IF($B27=par_list_vypnut,"",IF($O27&gt;=DZ$9,INDIRECT("'"&amp;data!$B64&amp;"'!"&amp;$AQ$8&amp;DZ$10,TRUE),""))</f>
        <v/>
      </c>
      <c r="EA27" s="182" t="str" cm="1">
        <f t="array" aca="1" ref="EA27" ca="1">IF($B27=par_list_vypnut,"",IF($O27&gt;=EA$9,INDIRECT("'"&amp;data!$B64&amp;"'!"&amp;$AQ$8&amp;EA$10,TRUE),""))</f>
        <v/>
      </c>
      <c r="EB27" s="182" t="str" cm="1">
        <f t="array" aca="1" ref="EB27" ca="1">IF($B27=par_list_vypnut,"",IF($O27&gt;=EB$9,INDIRECT("'"&amp;data!$B64&amp;"'!"&amp;$AQ$8&amp;EB$10,TRUE),""))</f>
        <v/>
      </c>
      <c r="EC27" s="182" t="str" cm="1">
        <f t="array" aca="1" ref="EC27" ca="1">IF($B27=par_list_vypnut,"",IF($O27&gt;=EC$9,INDIRECT("'"&amp;data!$B64&amp;"'!"&amp;$AQ$8&amp;EC$10,TRUE),""))</f>
        <v/>
      </c>
      <c r="ED27" s="182" t="str" cm="1">
        <f t="array" aca="1" ref="ED27" ca="1">IF($B27=par_list_vypnut,"",IF($O27&gt;=ED$9,INDIRECT("'"&amp;data!$B64&amp;"'!"&amp;$AQ$8&amp;ED$10,TRUE),""))</f>
        <v/>
      </c>
      <c r="EE27" s="182" t="str" cm="1">
        <f t="array" aca="1" ref="EE27" ca="1">IF($B27=par_list_vypnut,"",IF($O27&gt;=EE$9,INDIRECT("'"&amp;data!$B64&amp;"'!"&amp;$AQ$8&amp;EE$10,TRUE),""))</f>
        <v/>
      </c>
      <c r="EF27" s="182" t="str" cm="1">
        <f t="array" aca="1" ref="EF27" ca="1">IF($B27=par_list_vypnut,"",IF($O27&gt;=EF$9,INDIRECT("'"&amp;data!$B64&amp;"'!"&amp;$AQ$8&amp;EF$10,TRUE),""))</f>
        <v/>
      </c>
      <c r="EG27" s="182" t="str" cm="1">
        <f t="array" aca="1" ref="EG27" ca="1">IF($B27=par_list_vypnut,"",IF($O27&gt;=EG$9,INDIRECT("'"&amp;data!$B64&amp;"'!"&amp;$AQ$8&amp;EG$10,TRUE),""))</f>
        <v/>
      </c>
      <c r="EH27" s="182" t="str" cm="1">
        <f t="array" aca="1" ref="EH27" ca="1">IF($B27=par_list_vypnut,"",IF($O27&gt;=EH$9,INDIRECT("'"&amp;data!$B64&amp;"'!"&amp;$AQ$8&amp;EH$10,TRUE),""))</f>
        <v/>
      </c>
      <c r="EI27" s="188" t="str" cm="1">
        <f t="array" aca="1" ref="EI27" ca="1">IF($B27=par_list_vypnut,"",IF($O27&gt;=EI$9,INDIRECT("'"&amp;data!$B64&amp;"'!"&amp;$AQ$8&amp;EI$10,TRUE),""))</f>
        <v/>
      </c>
      <c r="EJ27" s="194" t="str">
        <f t="shared" ca="1" si="48"/>
        <v/>
      </c>
      <c r="EK27" s="182" t="str">
        <f t="shared" ca="1" si="23"/>
        <v/>
      </c>
      <c r="EL27" s="182" t="str">
        <f t="shared" ca="1" si="24"/>
        <v/>
      </c>
      <c r="EM27" s="182" t="str">
        <f t="shared" ca="1" si="25"/>
        <v/>
      </c>
      <c r="EN27" s="182" t="str">
        <f t="shared" ca="1" si="26"/>
        <v/>
      </c>
      <c r="EO27" s="182" t="str">
        <f t="shared" ca="1" si="27"/>
        <v/>
      </c>
      <c r="EP27" s="182" t="str">
        <f t="shared" ca="1" si="28"/>
        <v/>
      </c>
      <c r="EQ27" s="182" t="str">
        <f t="shared" ca="1" si="29"/>
        <v/>
      </c>
      <c r="ER27" s="182" t="str">
        <f t="shared" ca="1" si="30"/>
        <v/>
      </c>
      <c r="ES27" s="182" t="str">
        <f t="shared" ca="1" si="31"/>
        <v/>
      </c>
      <c r="ET27" s="182" t="str">
        <f t="shared" ca="1" si="32"/>
        <v/>
      </c>
      <c r="EU27" s="182" t="str">
        <f t="shared" ca="1" si="33"/>
        <v/>
      </c>
      <c r="EV27" s="182" t="str">
        <f t="shared" ca="1" si="34"/>
        <v/>
      </c>
      <c r="EW27" s="182" t="str">
        <f t="shared" ca="1" si="35"/>
        <v/>
      </c>
      <c r="EX27" s="182" t="str">
        <f t="shared" ca="1" si="36"/>
        <v/>
      </c>
      <c r="EY27" s="182" t="str">
        <f t="shared" ca="1" si="37"/>
        <v/>
      </c>
      <c r="EZ27" s="182" t="str">
        <f t="shared" ca="1" si="38"/>
        <v/>
      </c>
      <c r="FA27" s="182" t="str">
        <f t="shared" ca="1" si="39"/>
        <v/>
      </c>
      <c r="FB27" s="182" t="str">
        <f t="shared" ca="1" si="40"/>
        <v/>
      </c>
      <c r="FC27" s="182" t="str">
        <f t="shared" ca="1" si="41"/>
        <v/>
      </c>
      <c r="FD27" s="182" t="str">
        <f t="shared" ca="1" si="42"/>
        <v/>
      </c>
      <c r="FE27" s="182" t="str">
        <f t="shared" ca="1" si="43"/>
        <v/>
      </c>
      <c r="FF27" s="182" t="str">
        <f t="shared" ca="1" si="44"/>
        <v/>
      </c>
      <c r="FG27" s="182" t="str">
        <f t="shared" ca="1" si="45"/>
        <v/>
      </c>
      <c r="FH27" s="192" t="str">
        <f t="shared" ca="1" si="46"/>
        <v/>
      </c>
      <c r="FI27" s="195" t="str">
        <f t="shared" ca="1" si="47"/>
        <v>16. od 0</v>
      </c>
      <c r="FJ27" s="196"/>
    </row>
    <row r="28" spans="1:166" ht="15" thickBot="1" x14ac:dyDescent="0.35">
      <c r="A28" s="5" t="str">
        <f t="shared" ca="1" si="4"/>
        <v>par_list_chyba</v>
      </c>
      <c r="B28" s="5" t="str" cm="1">
        <f t="array" aca="1" ref="B28" ca="1">INDIRECT("'"&amp;data!B65&amp;"'!"&amp;ADDRESS(ROW('Přihláška č. 1'!$I$4),COLUMN('Přihláška č. 1'!$I$4),4))</f>
        <v>par_list_chyba</v>
      </c>
      <c r="C28" s="206" t="str">
        <f>HYPERLINK("#'"&amp;data!B65&amp;"'!D4","..."&amp;D28&amp;"!")</f>
        <v>...17!</v>
      </c>
      <c r="D28" s="5">
        <v>17</v>
      </c>
      <c r="E28" s="177" t="str">
        <f ca="1">IF(B28=par_list_vypnut,"",($S$7-1+data!D65)&amp;". od "&amp;I28)</f>
        <v>17. od 0</v>
      </c>
      <c r="F28" s="178"/>
      <c r="G28" s="179"/>
      <c r="H28" s="180"/>
      <c r="I28" s="181">
        <f t="shared" ca="1" si="5"/>
        <v>0</v>
      </c>
      <c r="J28" s="182" t="str">
        <f t="shared" ca="1" si="6"/>
        <v>chyba zkratky</v>
      </c>
      <c r="K28" s="183"/>
      <c r="L28" s="184" t="str" cm="1">
        <f t="array" aca="1" ref="L28" ca="1">IF(B28=par_list_vypnut,"",INDIRECT("'"&amp;data!B65&amp;"'!"&amp;ADDRESS(ROW('Přihláška č. 1'!$D$12),COLUMN('Přihláška č. 1'!$D$12),4)))</f>
        <v>Viz zpráva vpravo --&gt;</v>
      </c>
      <c r="M28" s="185" t="str">
        <f t="shared" ca="1" si="7"/>
        <v/>
      </c>
      <c r="N28" s="186" t="str">
        <f t="shared" ca="1" si="8"/>
        <v/>
      </c>
      <c r="O28" s="187" cm="1">
        <f t="array" aca="1" ref="O28" ca="1">IF(B28=par_list_vypnut,"",INDIRECT("'"&amp;data!B65&amp;"'!"&amp;ADDRESS(ROW('Přihláška č. 1'!$D$6),COLUMN('Přihláška č. 1'!$D$6),4)))</f>
        <v>0</v>
      </c>
      <c r="P28" s="182">
        <f ca="1">IF(B28=par_list_vypnut,"",COUNTIF(INDIRECT("'"&amp;data!B65&amp;"'!"&amp;ADDRESS(ROW('Přihláška č. 1'!$D$9),COLUMN('Přihláška č. 1'!$D$9),4)),"*")+COUNTIF(INDIRECT("'"&amp;data!B65&amp;"'!"&amp;ADDRESS(ROW('Přihláška č. 1'!$D$10),COLUMN('Přihláška č. 1'!$D$10),4)),"*"))</f>
        <v>0</v>
      </c>
      <c r="Q28" s="182">
        <f t="shared" ca="1" si="9"/>
        <v>0</v>
      </c>
      <c r="R28" s="182">
        <f t="shared" ca="1" si="10"/>
        <v>0</v>
      </c>
      <c r="S28" s="188">
        <f t="shared" ca="1" si="11"/>
        <v>0</v>
      </c>
      <c r="T28" s="187" cm="1">
        <f t="array" aca="1" ref="T28" ca="1">IF(B28=par_list_vypnut,"",INDIRECT("'"&amp;data!B65&amp;"'!"&amp;ADDRESS(ROW('Přihláška č. 1'!$D$4),COLUMN('Přihláška č. 1'!$D$4),4)))</f>
        <v>0</v>
      </c>
      <c r="U28" s="182" t="str" cm="1">
        <f t="array" aca="1" ref="U28" ca="1">IF(B28=par_list_vypnut,"",INDIRECT("'"&amp;data!B65&amp;"'!"&amp;ADDRESS(ROW('Přihláška č. 1'!$I$31),COLUMN('Přihláška č. 1'!$I$31),4)))</f>
        <v/>
      </c>
      <c r="V28" s="182" cm="1">
        <f t="array" aca="1" ref="V28" ca="1">IF(B28=par_list_vypnut,"",INDIRECT("'"&amp;data!B65&amp;"'!"&amp;ADDRESS(ROW('Přihláška č. 1'!$D$5),COLUMN('Přihláška č. 1'!$D$5),4)))</f>
        <v>0</v>
      </c>
      <c r="W28" s="182" t="str" cm="1">
        <f t="array" aca="1" ref="W28" ca="1">IF(B28=par_list_vypnut,"",IF(INDIRECT("'"&amp;data!B65&amp;"'!"&amp;ADDRESS(ROW('Přihláška č. 1'!$D$8),COLUMN('Přihláška č. 1'!$D$8),4),TRUE)="","",INDIRECT("'"&amp;data!B65&amp;"'!"&amp;ADDRESS(ROW('Přihláška č. 1'!$D$8),COLUMN('Přihláška č. 1'!$D$8),4),TRUE)))</f>
        <v/>
      </c>
      <c r="X28" s="189" t="str" cm="1">
        <f t="array" aca="1" ref="X28" ca="1">IF(B28=par_list_vypnut,"",INDIRECT("'"&amp;data!B65&amp;"'!"&amp;ADDRESS(ROW('Přihláška č. 1'!$I$20),COLUMN('Přihláška č. 1'!$I$20),4)))</f>
        <v/>
      </c>
      <c r="Y28" s="190"/>
      <c r="Z28" s="191"/>
      <c r="AA28" s="187" t="str" cm="1">
        <f t="array" aca="1" ref="AA28" ca="1">IF(OR(B28=par_list_vypnut,P28&lt;1),"",PROPER(INDIRECT("'"&amp;data!B65&amp;"'!"&amp;ADDRESS(ROW('Přihláška č. 1'!$D$9),COLUMN('Přihláška č. 1'!$D$9),4))))</f>
        <v/>
      </c>
      <c r="AB28" s="182" t="str" cm="1">
        <f t="array" aca="1" ref="AB28" ca="1">IF(OR(B28=par_list_vypnut,P28&lt;2),"",PROPER(INDIRECT("'"&amp;data!B65&amp;"'!"&amp;ADDRESS(ROW('Přihláška č. 1'!$D$10),COLUMN('Přihláška č. 1'!$D$10),4))))</f>
        <v/>
      </c>
      <c r="AC28" s="182" t="str">
        <f t="shared" ca="1" si="12"/>
        <v/>
      </c>
      <c r="AD28" s="188" t="str">
        <f t="shared" ca="1" si="13"/>
        <v/>
      </c>
      <c r="AE28" s="187" t="str">
        <f t="shared" ca="1" si="14"/>
        <v/>
      </c>
      <c r="AF28" s="182" t="str">
        <f t="shared" ca="1" si="15"/>
        <v/>
      </c>
      <c r="AG28" s="182" t="str">
        <f t="shared" ca="1" si="16"/>
        <v/>
      </c>
      <c r="AH28" s="182" t="str">
        <f t="shared" ca="1" si="17"/>
        <v/>
      </c>
      <c r="AI28" s="182" t="str">
        <f t="shared" ca="1" si="18"/>
        <v/>
      </c>
      <c r="AJ28" s="192" t="str">
        <f t="shared" ca="1" si="19"/>
        <v/>
      </c>
      <c r="AK28" s="182" t="str">
        <f t="shared" ca="1" si="20"/>
        <v/>
      </c>
      <c r="AL28" s="182" t="str">
        <f t="shared" ca="1" si="21"/>
        <v/>
      </c>
      <c r="AM28" s="193" t="str">
        <f t="shared" ca="1" si="22"/>
        <v/>
      </c>
      <c r="AN28" s="187" t="str" cm="1">
        <f t="array" aca="1" ref="AN28" ca="1">IF(OR($B28=par_list_vypnut,$O28&lt;AN$9),"",PROPER(TRIM(INDIRECT("'"&amp;data!$B65&amp;"'!"&amp;$AN$8&amp;AN$10))))</f>
        <v/>
      </c>
      <c r="AO28" s="182" t="str" cm="1">
        <f t="array" aca="1" ref="AO28" ca="1">IF(OR($B28=par_list_vypnut,$O28&lt;AO$9),"",PROPER(TRIM(INDIRECT("'"&amp;data!$B65&amp;"'!"&amp;$AO$8&amp;AO$10))))</f>
        <v/>
      </c>
      <c r="AP28" s="182" t="str" cm="1">
        <f t="array" aca="1" ref="AP28" ca="1">IF(OR($B28=par_list_vypnut,$O28&lt;AP$9),"",PROPER(TRIM(INDIRECT("'"&amp;data!$B65&amp;"'!"&amp;$AN$8&amp;AP$10))))</f>
        <v/>
      </c>
      <c r="AQ28" s="182" t="str" cm="1">
        <f t="array" aca="1" ref="AQ28" ca="1">IF(OR($B28=par_list_vypnut,$O28&lt;AQ$9),"",PROPER(TRIM(INDIRECT("'"&amp;data!$B65&amp;"'!"&amp;$AO$8&amp;AQ$10))))</f>
        <v/>
      </c>
      <c r="AR28" s="182" t="str" cm="1">
        <f t="array" aca="1" ref="AR28" ca="1">IF(OR($B28=par_list_vypnut,$O28&lt;AR$9),"",PROPER(TRIM(INDIRECT("'"&amp;data!$B65&amp;"'!"&amp;$AN$8&amp;AR$10))))</f>
        <v/>
      </c>
      <c r="AS28" s="182" t="str" cm="1">
        <f t="array" aca="1" ref="AS28" ca="1">IF(OR($B28=par_list_vypnut,$O28&lt;AS$9),"",PROPER(TRIM(INDIRECT("'"&amp;data!$B65&amp;"'!"&amp;$AO$8&amp;AS$10))))</f>
        <v/>
      </c>
      <c r="AT28" s="182" t="str" cm="1">
        <f t="array" aca="1" ref="AT28" ca="1">IF(OR($B28=par_list_vypnut,$O28&lt;AT$9),"",PROPER(TRIM(INDIRECT("'"&amp;data!$B65&amp;"'!"&amp;$AN$8&amp;AT$10))))</f>
        <v/>
      </c>
      <c r="AU28" s="182" t="str" cm="1">
        <f t="array" aca="1" ref="AU28" ca="1">IF(OR($B28=par_list_vypnut,$O28&lt;AU$9),"",PROPER(TRIM(INDIRECT("'"&amp;data!$B65&amp;"'!"&amp;$AO$8&amp;AU$10))))</f>
        <v/>
      </c>
      <c r="AV28" s="182" t="str" cm="1">
        <f t="array" aca="1" ref="AV28" ca="1">IF(OR($B28=par_list_vypnut,$O28&lt;AV$9),"",PROPER(TRIM(INDIRECT("'"&amp;data!$B65&amp;"'!"&amp;$AN$8&amp;AV$10))))</f>
        <v/>
      </c>
      <c r="AW28" s="182" t="str" cm="1">
        <f t="array" aca="1" ref="AW28" ca="1">IF(OR($B28=par_list_vypnut,$O28&lt;AW$9),"",PROPER(TRIM(INDIRECT("'"&amp;data!$B65&amp;"'!"&amp;$AO$8&amp;AW$10))))</f>
        <v/>
      </c>
      <c r="AX28" s="182" t="str" cm="1">
        <f t="array" aca="1" ref="AX28" ca="1">IF(OR($B28=par_list_vypnut,$O28&lt;AX$9),"",PROPER(TRIM(INDIRECT("'"&amp;data!$B65&amp;"'!"&amp;$AN$8&amp;AX$10))))</f>
        <v/>
      </c>
      <c r="AY28" s="182" t="str" cm="1">
        <f t="array" aca="1" ref="AY28" ca="1">IF(OR($B28=par_list_vypnut,$O28&lt;AY$9),"",PROPER(TRIM(INDIRECT("'"&amp;data!$B65&amp;"'!"&amp;$AO$8&amp;AY$10))))</f>
        <v/>
      </c>
      <c r="AZ28" s="182" t="str" cm="1">
        <f t="array" aca="1" ref="AZ28" ca="1">IF(OR($B28=par_list_vypnut,$O28&lt;AZ$9),"",PROPER(TRIM(INDIRECT("'"&amp;data!$B65&amp;"'!"&amp;$AN$8&amp;AZ$10))))</f>
        <v/>
      </c>
      <c r="BA28" s="182" t="str" cm="1">
        <f t="array" aca="1" ref="BA28" ca="1">IF(OR($B28=par_list_vypnut,$O28&lt;BA$9),"",PROPER(TRIM(INDIRECT("'"&amp;data!$B65&amp;"'!"&amp;$AO$8&amp;BA$10))))</f>
        <v/>
      </c>
      <c r="BB28" s="182" t="str" cm="1">
        <f t="array" aca="1" ref="BB28" ca="1">IF(OR($B28=par_list_vypnut,$O28&lt;BB$9),"",PROPER(TRIM(INDIRECT("'"&amp;data!$B65&amp;"'!"&amp;$AN$8&amp;BB$10))))</f>
        <v/>
      </c>
      <c r="BC28" s="182" t="str" cm="1">
        <f t="array" aca="1" ref="BC28" ca="1">IF(OR($B28=par_list_vypnut,$O28&lt;BC$9),"",PROPER(TRIM(INDIRECT("'"&amp;data!$B65&amp;"'!"&amp;$AO$8&amp;BC$10))))</f>
        <v/>
      </c>
      <c r="BD28" s="182" t="str" cm="1">
        <f t="array" aca="1" ref="BD28" ca="1">IF(OR($B28=par_list_vypnut,$O28&lt;BD$9),"",PROPER(TRIM(INDIRECT("'"&amp;data!$B65&amp;"'!"&amp;$AN$8&amp;BD$10))))</f>
        <v/>
      </c>
      <c r="BE28" s="182" t="str" cm="1">
        <f t="array" aca="1" ref="BE28" ca="1">IF(OR($B28=par_list_vypnut,$O28&lt;BE$9),"",PROPER(TRIM(INDIRECT("'"&amp;data!$B65&amp;"'!"&amp;$AO$8&amp;BE$10))))</f>
        <v/>
      </c>
      <c r="BF28" s="182" t="str" cm="1">
        <f t="array" aca="1" ref="BF28" ca="1">IF(OR($B28=par_list_vypnut,$O28&lt;BF$9),"",PROPER(TRIM(INDIRECT("'"&amp;data!$B65&amp;"'!"&amp;$AN$8&amp;BF$10))))</f>
        <v/>
      </c>
      <c r="BG28" s="182" t="str" cm="1">
        <f t="array" aca="1" ref="BG28" ca="1">IF(OR($B28=par_list_vypnut,$O28&lt;BG$9),"",PROPER(TRIM(INDIRECT("'"&amp;data!$B65&amp;"'!"&amp;$AO$8&amp;BG$10))))</f>
        <v/>
      </c>
      <c r="BH28" s="182" t="str" cm="1">
        <f t="array" aca="1" ref="BH28" ca="1">IF(OR($B28=par_list_vypnut,$O28&lt;BH$9),"",PROPER(TRIM(INDIRECT("'"&amp;data!$B65&amp;"'!"&amp;$AN$8&amp;BH$10))))</f>
        <v/>
      </c>
      <c r="BI28" s="182" t="str" cm="1">
        <f t="array" aca="1" ref="BI28" ca="1">IF(OR($B28=par_list_vypnut,$O28&lt;BI$9),"",PROPER(TRIM(INDIRECT("'"&amp;data!$B65&amp;"'!"&amp;$AO$8&amp;BI$10))))</f>
        <v/>
      </c>
      <c r="BJ28" s="182" t="str" cm="1">
        <f t="array" aca="1" ref="BJ28" ca="1">IF(OR($B28=par_list_vypnut,$O28&lt;BJ$9),"",PROPER(TRIM(INDIRECT("'"&amp;data!$B65&amp;"'!"&amp;$AN$8&amp;BJ$10))))</f>
        <v/>
      </c>
      <c r="BK28" s="182" t="str" cm="1">
        <f t="array" aca="1" ref="BK28" ca="1">IF(OR($B28=par_list_vypnut,$O28&lt;BK$9),"",PROPER(TRIM(INDIRECT("'"&amp;data!$B65&amp;"'!"&amp;$AO$8&amp;BK$10))))</f>
        <v/>
      </c>
      <c r="BL28" s="182" t="str" cm="1">
        <f t="array" aca="1" ref="BL28" ca="1">IF(OR($B28=par_list_vypnut,$O28&lt;BL$9),"",PROPER(TRIM(INDIRECT("'"&amp;data!$B65&amp;"'!"&amp;$AN$8&amp;BL$10))))</f>
        <v/>
      </c>
      <c r="BM28" s="182" t="str" cm="1">
        <f t="array" aca="1" ref="BM28" ca="1">IF(OR($B28=par_list_vypnut,$O28&lt;BM$9),"",PROPER(TRIM(INDIRECT("'"&amp;data!$B65&amp;"'!"&amp;$AO$8&amp;BM$10))))</f>
        <v/>
      </c>
      <c r="BN28" s="182" t="str" cm="1">
        <f t="array" aca="1" ref="BN28" ca="1">IF(OR($B28=par_list_vypnut,$O28&lt;BN$9),"",PROPER(TRIM(INDIRECT("'"&amp;data!$B65&amp;"'!"&amp;$AN$8&amp;BN$10))))</f>
        <v/>
      </c>
      <c r="BO28" s="182" t="str" cm="1">
        <f t="array" aca="1" ref="BO28" ca="1">IF(OR($B28=par_list_vypnut,$O28&lt;BO$9),"",PROPER(TRIM(INDIRECT("'"&amp;data!$B65&amp;"'!"&amp;$AO$8&amp;BO$10))))</f>
        <v/>
      </c>
      <c r="BP28" s="182" t="str" cm="1">
        <f t="array" aca="1" ref="BP28" ca="1">IF(OR($B28=par_list_vypnut,$O28&lt;BP$9),"",PROPER(TRIM(INDIRECT("'"&amp;data!$B65&amp;"'!"&amp;$AN$8&amp;BP$10))))</f>
        <v/>
      </c>
      <c r="BQ28" s="182" t="str" cm="1">
        <f t="array" aca="1" ref="BQ28" ca="1">IF(OR($B28=par_list_vypnut,$O28&lt;BQ$9),"",PROPER(TRIM(INDIRECT("'"&amp;data!$B65&amp;"'!"&amp;$AO$8&amp;BQ$10))))</f>
        <v/>
      </c>
      <c r="BR28" s="182" t="str" cm="1">
        <f t="array" aca="1" ref="BR28" ca="1">IF(OR($B28=par_list_vypnut,$O28&lt;BR$9),"",PROPER(TRIM(INDIRECT("'"&amp;data!$B65&amp;"'!"&amp;$AN$8&amp;BR$10))))</f>
        <v/>
      </c>
      <c r="BS28" s="182" t="str" cm="1">
        <f t="array" aca="1" ref="BS28" ca="1">IF(OR($B28=par_list_vypnut,$O28&lt;BS$9),"",PROPER(TRIM(INDIRECT("'"&amp;data!$B65&amp;"'!"&amp;$AO$8&amp;BS$10))))</f>
        <v/>
      </c>
      <c r="BT28" s="182" t="str" cm="1">
        <f t="array" aca="1" ref="BT28" ca="1">IF(OR($B28=par_list_vypnut,$O28&lt;BT$9),"",PROPER(TRIM(INDIRECT("'"&amp;data!$B65&amp;"'!"&amp;$AN$8&amp;BT$10))))</f>
        <v/>
      </c>
      <c r="BU28" s="182" t="str" cm="1">
        <f t="array" aca="1" ref="BU28" ca="1">IF(OR($B28=par_list_vypnut,$O28&lt;BU$9),"",PROPER(TRIM(INDIRECT("'"&amp;data!$B65&amp;"'!"&amp;$AO$8&amp;BU$10))))</f>
        <v/>
      </c>
      <c r="BV28" s="182" t="str" cm="1">
        <f t="array" aca="1" ref="BV28" ca="1">IF(OR($B28=par_list_vypnut,$O28&lt;BV$9),"",PROPER(TRIM(INDIRECT("'"&amp;data!$B65&amp;"'!"&amp;$AN$8&amp;BV$10))))</f>
        <v/>
      </c>
      <c r="BW28" s="182" t="str" cm="1">
        <f t="array" aca="1" ref="BW28" ca="1">IF(OR($B28=par_list_vypnut,$O28&lt;BW$9),"",PROPER(TRIM(INDIRECT("'"&amp;data!$B65&amp;"'!"&amp;$AO$8&amp;BW$10))))</f>
        <v/>
      </c>
      <c r="BX28" s="182" t="str" cm="1">
        <f t="array" aca="1" ref="BX28" ca="1">IF(OR($B28=par_list_vypnut,$O28&lt;BX$9),"",PROPER(TRIM(INDIRECT("'"&amp;data!$B65&amp;"'!"&amp;$AN$8&amp;BX$10))))</f>
        <v/>
      </c>
      <c r="BY28" s="182" t="str" cm="1">
        <f t="array" aca="1" ref="BY28" ca="1">IF(OR($B28=par_list_vypnut,$O28&lt;BY$9),"",PROPER(TRIM(INDIRECT("'"&amp;data!$B65&amp;"'!"&amp;$AO$8&amp;BY$10))))</f>
        <v/>
      </c>
      <c r="BZ28" s="182" t="str" cm="1">
        <f t="array" aca="1" ref="BZ28" ca="1">IF(OR($B28=par_list_vypnut,$O28&lt;BZ$9),"",PROPER(TRIM(INDIRECT("'"&amp;data!$B65&amp;"'!"&amp;$AN$8&amp;BZ$10))))</f>
        <v/>
      </c>
      <c r="CA28" s="182" t="str" cm="1">
        <f t="array" aca="1" ref="CA28" ca="1">IF(OR($B28=par_list_vypnut,$O28&lt;CA$9),"",PROPER(TRIM(INDIRECT("'"&amp;data!$B65&amp;"'!"&amp;$AO$8&amp;CA$10))))</f>
        <v/>
      </c>
      <c r="CB28" s="182" t="str" cm="1">
        <f t="array" aca="1" ref="CB28" ca="1">IF(OR($B28=par_list_vypnut,$O28&lt;CB$9),"",PROPER(TRIM(INDIRECT("'"&amp;data!$B65&amp;"'!"&amp;$AN$8&amp;CB$10))))</f>
        <v/>
      </c>
      <c r="CC28" s="182" t="str" cm="1">
        <f t="array" aca="1" ref="CC28" ca="1">IF(OR($B28=par_list_vypnut,$O28&lt;CC$9),"",PROPER(TRIM(INDIRECT("'"&amp;data!$B65&amp;"'!"&amp;$AO$8&amp;CC$10))))</f>
        <v/>
      </c>
      <c r="CD28" s="182" t="str" cm="1">
        <f t="array" aca="1" ref="CD28" ca="1">IF(OR($B28=par_list_vypnut,$O28&lt;CD$9),"",PROPER(TRIM(INDIRECT("'"&amp;data!$B65&amp;"'!"&amp;$AN$8&amp;CD$10))))</f>
        <v/>
      </c>
      <c r="CE28" s="182" t="str" cm="1">
        <f t="array" aca="1" ref="CE28" ca="1">IF(OR($B28=par_list_vypnut,$O28&lt;CE$9),"",PROPER(TRIM(INDIRECT("'"&amp;data!$B65&amp;"'!"&amp;$AO$8&amp;CE$10))))</f>
        <v/>
      </c>
      <c r="CF28" s="182" t="str" cm="1">
        <f t="array" aca="1" ref="CF28" ca="1">IF(OR($B28=par_list_vypnut,$O28&lt;CF$9),"",PROPER(TRIM(INDIRECT("'"&amp;data!$B65&amp;"'!"&amp;$AN$8&amp;CF$10))))</f>
        <v/>
      </c>
      <c r="CG28" s="182" t="str" cm="1">
        <f t="array" aca="1" ref="CG28" ca="1">IF(OR($B28=par_list_vypnut,$O28&lt;CG$9),"",PROPER(TRIM(INDIRECT("'"&amp;data!$B65&amp;"'!"&amp;$AO$8&amp;CG$10))))</f>
        <v/>
      </c>
      <c r="CH28" s="182" t="str" cm="1">
        <f t="array" aca="1" ref="CH28" ca="1">IF(OR($B28=par_list_vypnut,$O28&lt;CH$9),"",PROPER(TRIM(INDIRECT("'"&amp;data!$B65&amp;"'!"&amp;$AN$8&amp;CH$10))))</f>
        <v/>
      </c>
      <c r="CI28" s="182" t="str" cm="1">
        <f t="array" aca="1" ref="CI28" ca="1">IF(OR($B28=par_list_vypnut,$O28&lt;CI$9),"",PROPER(TRIM(INDIRECT("'"&amp;data!$B65&amp;"'!"&amp;$AO$8&amp;CI$10))))</f>
        <v/>
      </c>
      <c r="CJ28" s="182" t="str" cm="1">
        <f t="array" aca="1" ref="CJ28" ca="1">IF(OR($B28=par_list_vypnut,$O28&lt;CJ$9),"",PROPER(TRIM(INDIRECT("'"&amp;data!$B65&amp;"'!"&amp;$AN$8&amp;CJ$10))))</f>
        <v/>
      </c>
      <c r="CK28" s="188" t="str" cm="1">
        <f t="array" aca="1" ref="CK28" ca="1">IF(OR($B28=par_list_vypnut,$O28&lt;CK$9),"",PROPER(TRIM(INDIRECT("'"&amp;data!$B65&amp;"'!"&amp;$AO$8&amp;CK$10))))</f>
        <v/>
      </c>
      <c r="CL28" s="194" t="str" cm="1">
        <f t="array" aca="1" ref="CL28" ca="1">IF($B28=par_list_vypnut,"",IF($O28&gt;=CL$9,VALUE(TRIM(INDIRECT("'"&amp;data!$B65&amp;"'!"&amp;$AP$8&amp;CL$10))),""))</f>
        <v/>
      </c>
      <c r="CM28" s="182" t="str" cm="1">
        <f t="array" aca="1" ref="CM28" ca="1">IF($B28=par_list_vypnut,"",IF($O28&gt;=CM$9,VALUE(TRIM(INDIRECT("'"&amp;data!$B65&amp;"'!"&amp;$AP$8&amp;CM$10))),""))</f>
        <v/>
      </c>
      <c r="CN28" s="182" t="str" cm="1">
        <f t="array" aca="1" ref="CN28" ca="1">IF($B28=par_list_vypnut,"",IF($O28&gt;=CN$9,VALUE(TRIM(INDIRECT("'"&amp;data!$B65&amp;"'!"&amp;$AP$8&amp;CN$10))),""))</f>
        <v/>
      </c>
      <c r="CO28" s="182" t="str" cm="1">
        <f t="array" aca="1" ref="CO28" ca="1">IF($B28=par_list_vypnut,"",IF($O28&gt;=CO$9,VALUE(TRIM(INDIRECT("'"&amp;data!$B65&amp;"'!"&amp;$AP$8&amp;CO$10))),""))</f>
        <v/>
      </c>
      <c r="CP28" s="182" t="str" cm="1">
        <f t="array" aca="1" ref="CP28" ca="1">IF($B28=par_list_vypnut,"",IF($O28&gt;=CP$9,VALUE(TRIM(INDIRECT("'"&amp;data!$B65&amp;"'!"&amp;$AP$8&amp;CP$10))),""))</f>
        <v/>
      </c>
      <c r="CQ28" s="182" t="str" cm="1">
        <f t="array" aca="1" ref="CQ28" ca="1">IF($B28=par_list_vypnut,"",IF($O28&gt;=CQ$9,VALUE(TRIM(INDIRECT("'"&amp;data!$B65&amp;"'!"&amp;$AP$8&amp;CQ$10))),""))</f>
        <v/>
      </c>
      <c r="CR28" s="182" t="str" cm="1">
        <f t="array" aca="1" ref="CR28" ca="1">IF($B28=par_list_vypnut,"",IF($O28&gt;=CR$9,VALUE(TRIM(INDIRECT("'"&amp;data!$B65&amp;"'!"&amp;$AP$8&amp;CR$10))),""))</f>
        <v/>
      </c>
      <c r="CS28" s="182" t="str" cm="1">
        <f t="array" aca="1" ref="CS28" ca="1">IF($B28=par_list_vypnut,"",IF($O28&gt;=CS$9,VALUE(TRIM(INDIRECT("'"&amp;data!$B65&amp;"'!"&amp;$AP$8&amp;CS$10))),""))</f>
        <v/>
      </c>
      <c r="CT28" s="182" t="str" cm="1">
        <f t="array" aca="1" ref="CT28" ca="1">IF($B28=par_list_vypnut,"",IF($O28&gt;=CT$9,VALUE(TRIM(INDIRECT("'"&amp;data!$B65&amp;"'!"&amp;$AP$8&amp;CT$10))),""))</f>
        <v/>
      </c>
      <c r="CU28" s="182" t="str" cm="1">
        <f t="array" aca="1" ref="CU28" ca="1">IF($B28=par_list_vypnut,"",IF($O28&gt;=CU$9,VALUE(TRIM(INDIRECT("'"&amp;data!$B65&amp;"'!"&amp;$AP$8&amp;CU$10))),""))</f>
        <v/>
      </c>
      <c r="CV28" s="182" t="str" cm="1">
        <f t="array" aca="1" ref="CV28" ca="1">IF($B28=par_list_vypnut,"",IF($O28&gt;=CV$9,VALUE(TRIM(INDIRECT("'"&amp;data!$B65&amp;"'!"&amp;$AP$8&amp;CV$10))),""))</f>
        <v/>
      </c>
      <c r="CW28" s="182" t="str" cm="1">
        <f t="array" aca="1" ref="CW28" ca="1">IF($B28=par_list_vypnut,"",IF($O28&gt;=CW$9,VALUE(TRIM(INDIRECT("'"&amp;data!$B65&amp;"'!"&amp;$AP$8&amp;CW$10))),""))</f>
        <v/>
      </c>
      <c r="CX28" s="182" t="str" cm="1">
        <f t="array" aca="1" ref="CX28" ca="1">IF($B28=par_list_vypnut,"",IF($O28&gt;=CX$9,VALUE(TRIM(INDIRECT("'"&amp;data!$B65&amp;"'!"&amp;$AP$8&amp;CX$10))),""))</f>
        <v/>
      </c>
      <c r="CY28" s="182" t="str" cm="1">
        <f t="array" aca="1" ref="CY28" ca="1">IF($B28=par_list_vypnut,"",IF($O28&gt;=CY$9,VALUE(TRIM(INDIRECT("'"&amp;data!$B65&amp;"'!"&amp;$AP$8&amp;CY$10))),""))</f>
        <v/>
      </c>
      <c r="CZ28" s="182" t="str" cm="1">
        <f t="array" aca="1" ref="CZ28" ca="1">IF($B28=par_list_vypnut,"",IF($O28&gt;=CZ$9,VALUE(TRIM(INDIRECT("'"&amp;data!$B65&amp;"'!"&amp;$AP$8&amp;CZ$10))),""))</f>
        <v/>
      </c>
      <c r="DA28" s="182" t="str" cm="1">
        <f t="array" aca="1" ref="DA28" ca="1">IF($B28=par_list_vypnut,"",IF($O28&gt;=DA$9,VALUE(TRIM(INDIRECT("'"&amp;data!$B65&amp;"'!"&amp;$AP$8&amp;DA$10))),""))</f>
        <v/>
      </c>
      <c r="DB28" s="182" t="str" cm="1">
        <f t="array" aca="1" ref="DB28" ca="1">IF($B28=par_list_vypnut,"",IF($O28&gt;=DB$9,VALUE(TRIM(INDIRECT("'"&amp;data!$B65&amp;"'!"&amp;$AP$8&amp;DB$10))),""))</f>
        <v/>
      </c>
      <c r="DC28" s="182" t="str" cm="1">
        <f t="array" aca="1" ref="DC28" ca="1">IF($B28=par_list_vypnut,"",IF($O28&gt;=DC$9,VALUE(TRIM(INDIRECT("'"&amp;data!$B65&amp;"'!"&amp;$AP$8&amp;DC$10))),""))</f>
        <v/>
      </c>
      <c r="DD28" s="182" t="str" cm="1">
        <f t="array" aca="1" ref="DD28" ca="1">IF($B28=par_list_vypnut,"",IF($O28&gt;=DD$9,VALUE(TRIM(INDIRECT("'"&amp;data!$B65&amp;"'!"&amp;$AP$8&amp;DD$10))),""))</f>
        <v/>
      </c>
      <c r="DE28" s="182" t="str" cm="1">
        <f t="array" aca="1" ref="DE28" ca="1">IF($B28=par_list_vypnut,"",IF($O28&gt;=DE$9,VALUE(TRIM(INDIRECT("'"&amp;data!$B65&amp;"'!"&amp;$AP$8&amp;DE$10))),""))</f>
        <v/>
      </c>
      <c r="DF28" s="182" t="str" cm="1">
        <f t="array" aca="1" ref="DF28" ca="1">IF($B28=par_list_vypnut,"",IF($O28&gt;=DF$9,VALUE(TRIM(INDIRECT("'"&amp;data!$B65&amp;"'!"&amp;$AP$8&amp;DF$10))),""))</f>
        <v/>
      </c>
      <c r="DG28" s="182" t="str" cm="1">
        <f t="array" aca="1" ref="DG28" ca="1">IF($B28=par_list_vypnut,"",IF($O28&gt;=DG$9,VALUE(TRIM(INDIRECT("'"&amp;data!$B65&amp;"'!"&amp;$AP$8&amp;DG$10))),""))</f>
        <v/>
      </c>
      <c r="DH28" s="182" t="str" cm="1">
        <f t="array" aca="1" ref="DH28" ca="1">IF($B28=par_list_vypnut,"",IF($O28&gt;=DH$9,VALUE(TRIM(INDIRECT("'"&amp;data!$B65&amp;"'!"&amp;$AP$8&amp;DH$10))),""))</f>
        <v/>
      </c>
      <c r="DI28" s="182" t="str" cm="1">
        <f t="array" aca="1" ref="DI28" ca="1">IF($B28=par_list_vypnut,"",IF($O28&gt;=DI$9,VALUE(TRIM(INDIRECT("'"&amp;data!$B65&amp;"'!"&amp;$AP$8&amp;DI$10))),""))</f>
        <v/>
      </c>
      <c r="DJ28" s="188" t="str" cm="1">
        <f t="array" aca="1" ref="DJ28" ca="1">IF($B28=par_list_vypnut,"",IF($O28&gt;=DJ$9,VALUE(TRIM(INDIRECT("'"&amp;data!$B65&amp;"'!"&amp;$AP$8&amp;DJ$10))),""))</f>
        <v/>
      </c>
      <c r="DK28" s="187" t="str" cm="1">
        <f t="array" aca="1" ref="DK28" ca="1">IF($B28=par_list_vypnut,"",IF($O28&gt;=DK$9,INDIRECT("'"&amp;data!$B65&amp;"'!"&amp;$AQ$8&amp;DK$10,TRUE),""))</f>
        <v/>
      </c>
      <c r="DL28" s="182" t="str" cm="1">
        <f t="array" aca="1" ref="DL28" ca="1">IF($B28=par_list_vypnut,"",IF($O28&gt;=DL$9,INDIRECT("'"&amp;data!$B65&amp;"'!"&amp;$AQ$8&amp;DL$10,TRUE),""))</f>
        <v/>
      </c>
      <c r="DM28" s="182" t="str" cm="1">
        <f t="array" aca="1" ref="DM28" ca="1">IF($B28=par_list_vypnut,"",IF($O28&gt;=DM$9,INDIRECT("'"&amp;data!$B65&amp;"'!"&amp;$AQ$8&amp;DM$10,TRUE),""))</f>
        <v/>
      </c>
      <c r="DN28" s="182" t="str" cm="1">
        <f t="array" aca="1" ref="DN28" ca="1">IF($B28=par_list_vypnut,"",IF($O28&gt;=DN$9,INDIRECT("'"&amp;data!$B65&amp;"'!"&amp;$AQ$8&amp;DN$10,TRUE),""))</f>
        <v/>
      </c>
      <c r="DO28" s="182" t="str" cm="1">
        <f t="array" aca="1" ref="DO28" ca="1">IF($B28=par_list_vypnut,"",IF($O28&gt;=DO$9,INDIRECT("'"&amp;data!$B65&amp;"'!"&amp;$AQ$8&amp;DO$10,TRUE),""))</f>
        <v/>
      </c>
      <c r="DP28" s="182" t="str" cm="1">
        <f t="array" aca="1" ref="DP28" ca="1">IF($B28=par_list_vypnut,"",IF($O28&gt;=DP$9,INDIRECT("'"&amp;data!$B65&amp;"'!"&amp;$AQ$8&amp;DP$10,TRUE),""))</f>
        <v/>
      </c>
      <c r="DQ28" s="182" t="str" cm="1">
        <f t="array" aca="1" ref="DQ28" ca="1">IF($B28=par_list_vypnut,"",IF($O28&gt;=DQ$9,INDIRECT("'"&amp;data!$B65&amp;"'!"&amp;$AQ$8&amp;DQ$10,TRUE),""))</f>
        <v/>
      </c>
      <c r="DR28" s="182" t="str" cm="1">
        <f t="array" aca="1" ref="DR28" ca="1">IF($B28=par_list_vypnut,"",IF($O28&gt;=DR$9,INDIRECT("'"&amp;data!$B65&amp;"'!"&amp;$AQ$8&amp;DR$10,TRUE),""))</f>
        <v/>
      </c>
      <c r="DS28" s="182" t="str" cm="1">
        <f t="array" aca="1" ref="DS28" ca="1">IF($B28=par_list_vypnut,"",IF($O28&gt;=DS$9,INDIRECT("'"&amp;data!$B65&amp;"'!"&amp;$AQ$8&amp;DS$10,TRUE),""))</f>
        <v/>
      </c>
      <c r="DT28" s="182" t="str" cm="1">
        <f t="array" aca="1" ref="DT28" ca="1">IF($B28=par_list_vypnut,"",IF($O28&gt;=DT$9,INDIRECT("'"&amp;data!$B65&amp;"'!"&amp;$AQ$8&amp;DT$10,TRUE),""))</f>
        <v/>
      </c>
      <c r="DU28" s="182" t="str" cm="1">
        <f t="array" aca="1" ref="DU28" ca="1">IF($B28=par_list_vypnut,"",IF($O28&gt;=DU$9,INDIRECT("'"&amp;data!$B65&amp;"'!"&amp;$AQ$8&amp;DU$10,TRUE),""))</f>
        <v/>
      </c>
      <c r="DV28" s="182" t="str" cm="1">
        <f t="array" aca="1" ref="DV28" ca="1">IF($B28=par_list_vypnut,"",IF($O28&gt;=DV$9,INDIRECT("'"&amp;data!$B65&amp;"'!"&amp;$AQ$8&amp;DV$10,TRUE),""))</f>
        <v/>
      </c>
      <c r="DW28" s="182" t="str" cm="1">
        <f t="array" aca="1" ref="DW28" ca="1">IF($B28=par_list_vypnut,"",IF($O28&gt;=DW$9,INDIRECT("'"&amp;data!$B65&amp;"'!"&amp;$AQ$8&amp;DW$10,TRUE),""))</f>
        <v/>
      </c>
      <c r="DX28" s="182" t="str" cm="1">
        <f t="array" aca="1" ref="DX28" ca="1">IF($B28=par_list_vypnut,"",IF($O28&gt;=DX$9,INDIRECT("'"&amp;data!$B65&amp;"'!"&amp;$AQ$8&amp;DX$10,TRUE),""))</f>
        <v/>
      </c>
      <c r="DY28" s="182" t="str" cm="1">
        <f t="array" aca="1" ref="DY28" ca="1">IF($B28=par_list_vypnut,"",IF($O28&gt;=DY$9,INDIRECT("'"&amp;data!$B65&amp;"'!"&amp;$AQ$8&amp;DY$10,TRUE),""))</f>
        <v/>
      </c>
      <c r="DZ28" s="182" t="str" cm="1">
        <f t="array" aca="1" ref="DZ28" ca="1">IF($B28=par_list_vypnut,"",IF($O28&gt;=DZ$9,INDIRECT("'"&amp;data!$B65&amp;"'!"&amp;$AQ$8&amp;DZ$10,TRUE),""))</f>
        <v/>
      </c>
      <c r="EA28" s="182" t="str" cm="1">
        <f t="array" aca="1" ref="EA28" ca="1">IF($B28=par_list_vypnut,"",IF($O28&gt;=EA$9,INDIRECT("'"&amp;data!$B65&amp;"'!"&amp;$AQ$8&amp;EA$10,TRUE),""))</f>
        <v/>
      </c>
      <c r="EB28" s="182" t="str" cm="1">
        <f t="array" aca="1" ref="EB28" ca="1">IF($B28=par_list_vypnut,"",IF($O28&gt;=EB$9,INDIRECT("'"&amp;data!$B65&amp;"'!"&amp;$AQ$8&amp;EB$10,TRUE),""))</f>
        <v/>
      </c>
      <c r="EC28" s="182" t="str" cm="1">
        <f t="array" aca="1" ref="EC28" ca="1">IF($B28=par_list_vypnut,"",IF($O28&gt;=EC$9,INDIRECT("'"&amp;data!$B65&amp;"'!"&amp;$AQ$8&amp;EC$10,TRUE),""))</f>
        <v/>
      </c>
      <c r="ED28" s="182" t="str" cm="1">
        <f t="array" aca="1" ref="ED28" ca="1">IF($B28=par_list_vypnut,"",IF($O28&gt;=ED$9,INDIRECT("'"&amp;data!$B65&amp;"'!"&amp;$AQ$8&amp;ED$10,TRUE),""))</f>
        <v/>
      </c>
      <c r="EE28" s="182" t="str" cm="1">
        <f t="array" aca="1" ref="EE28" ca="1">IF($B28=par_list_vypnut,"",IF($O28&gt;=EE$9,INDIRECT("'"&amp;data!$B65&amp;"'!"&amp;$AQ$8&amp;EE$10,TRUE),""))</f>
        <v/>
      </c>
      <c r="EF28" s="182" t="str" cm="1">
        <f t="array" aca="1" ref="EF28" ca="1">IF($B28=par_list_vypnut,"",IF($O28&gt;=EF$9,INDIRECT("'"&amp;data!$B65&amp;"'!"&amp;$AQ$8&amp;EF$10,TRUE),""))</f>
        <v/>
      </c>
      <c r="EG28" s="182" t="str" cm="1">
        <f t="array" aca="1" ref="EG28" ca="1">IF($B28=par_list_vypnut,"",IF($O28&gt;=EG$9,INDIRECT("'"&amp;data!$B65&amp;"'!"&amp;$AQ$8&amp;EG$10,TRUE),""))</f>
        <v/>
      </c>
      <c r="EH28" s="182" t="str" cm="1">
        <f t="array" aca="1" ref="EH28" ca="1">IF($B28=par_list_vypnut,"",IF($O28&gt;=EH$9,INDIRECT("'"&amp;data!$B65&amp;"'!"&amp;$AQ$8&amp;EH$10,TRUE),""))</f>
        <v/>
      </c>
      <c r="EI28" s="188" t="str" cm="1">
        <f t="array" aca="1" ref="EI28" ca="1">IF($B28=par_list_vypnut,"",IF($O28&gt;=EI$9,INDIRECT("'"&amp;data!$B65&amp;"'!"&amp;$AQ$8&amp;EI$10,TRUE),""))</f>
        <v/>
      </c>
      <c r="EJ28" s="194" t="str">
        <f t="shared" ca="1" si="48"/>
        <v/>
      </c>
      <c r="EK28" s="182" t="str">
        <f t="shared" ca="1" si="23"/>
        <v/>
      </c>
      <c r="EL28" s="182" t="str">
        <f t="shared" ca="1" si="24"/>
        <v/>
      </c>
      <c r="EM28" s="182" t="str">
        <f t="shared" ca="1" si="25"/>
        <v/>
      </c>
      <c r="EN28" s="182" t="str">
        <f t="shared" ca="1" si="26"/>
        <v/>
      </c>
      <c r="EO28" s="182" t="str">
        <f t="shared" ca="1" si="27"/>
        <v/>
      </c>
      <c r="EP28" s="182" t="str">
        <f t="shared" ca="1" si="28"/>
        <v/>
      </c>
      <c r="EQ28" s="182" t="str">
        <f t="shared" ca="1" si="29"/>
        <v/>
      </c>
      <c r="ER28" s="182" t="str">
        <f t="shared" ca="1" si="30"/>
        <v/>
      </c>
      <c r="ES28" s="182" t="str">
        <f t="shared" ca="1" si="31"/>
        <v/>
      </c>
      <c r="ET28" s="182" t="str">
        <f t="shared" ca="1" si="32"/>
        <v/>
      </c>
      <c r="EU28" s="182" t="str">
        <f t="shared" ca="1" si="33"/>
        <v/>
      </c>
      <c r="EV28" s="182" t="str">
        <f t="shared" ca="1" si="34"/>
        <v/>
      </c>
      <c r="EW28" s="182" t="str">
        <f t="shared" ca="1" si="35"/>
        <v/>
      </c>
      <c r="EX28" s="182" t="str">
        <f t="shared" ca="1" si="36"/>
        <v/>
      </c>
      <c r="EY28" s="182" t="str">
        <f t="shared" ca="1" si="37"/>
        <v/>
      </c>
      <c r="EZ28" s="182" t="str">
        <f t="shared" ca="1" si="38"/>
        <v/>
      </c>
      <c r="FA28" s="182" t="str">
        <f t="shared" ca="1" si="39"/>
        <v/>
      </c>
      <c r="FB28" s="182" t="str">
        <f t="shared" ca="1" si="40"/>
        <v/>
      </c>
      <c r="FC28" s="182" t="str">
        <f t="shared" ca="1" si="41"/>
        <v/>
      </c>
      <c r="FD28" s="182" t="str">
        <f t="shared" ca="1" si="42"/>
        <v/>
      </c>
      <c r="FE28" s="182" t="str">
        <f t="shared" ca="1" si="43"/>
        <v/>
      </c>
      <c r="FF28" s="182" t="str">
        <f t="shared" ca="1" si="44"/>
        <v/>
      </c>
      <c r="FG28" s="182" t="str">
        <f t="shared" ca="1" si="45"/>
        <v/>
      </c>
      <c r="FH28" s="192" t="str">
        <f t="shared" ca="1" si="46"/>
        <v/>
      </c>
      <c r="FI28" s="195" t="str">
        <f t="shared" ca="1" si="47"/>
        <v>17. od 0</v>
      </c>
      <c r="FJ28" s="196"/>
    </row>
    <row r="29" spans="1:166" ht="15" thickBot="1" x14ac:dyDescent="0.35">
      <c r="A29" s="5" t="str">
        <f t="shared" ca="1" si="4"/>
        <v>par_list_chyba</v>
      </c>
      <c r="B29" s="5" t="str" cm="1">
        <f t="array" aca="1" ref="B29" ca="1">INDIRECT("'"&amp;data!B66&amp;"'!"&amp;ADDRESS(ROW('Přihláška č. 1'!$I$4),COLUMN('Přihláška č. 1'!$I$4),4))</f>
        <v>par_list_chyba</v>
      </c>
      <c r="C29" s="206" t="str">
        <f>HYPERLINK("#'"&amp;data!B66&amp;"'!D4","..."&amp;D29&amp;"!")</f>
        <v>...18!</v>
      </c>
      <c r="D29" s="5">
        <v>18</v>
      </c>
      <c r="E29" s="177" t="str">
        <f ca="1">IF(B29=par_list_vypnut,"",($S$7-1+data!D66)&amp;". od "&amp;I29)</f>
        <v>18. od 0</v>
      </c>
      <c r="F29" s="178"/>
      <c r="G29" s="179"/>
      <c r="H29" s="180"/>
      <c r="I29" s="181">
        <f t="shared" ca="1" si="5"/>
        <v>0</v>
      </c>
      <c r="J29" s="182" t="str">
        <f t="shared" ca="1" si="6"/>
        <v>chyba zkratky</v>
      </c>
      <c r="K29" s="183"/>
      <c r="L29" s="184" t="str" cm="1">
        <f t="array" aca="1" ref="L29" ca="1">IF(B29=par_list_vypnut,"",INDIRECT("'"&amp;data!B66&amp;"'!"&amp;ADDRESS(ROW('Přihláška č. 1'!$D$12),COLUMN('Přihláška č. 1'!$D$12),4)))</f>
        <v>Viz zpráva vpravo --&gt;</v>
      </c>
      <c r="M29" s="185" t="str">
        <f t="shared" ca="1" si="7"/>
        <v/>
      </c>
      <c r="N29" s="186" t="str">
        <f t="shared" ca="1" si="8"/>
        <v/>
      </c>
      <c r="O29" s="187" cm="1">
        <f t="array" aca="1" ref="O29" ca="1">IF(B29=par_list_vypnut,"",INDIRECT("'"&amp;data!B66&amp;"'!"&amp;ADDRESS(ROW('Přihláška č. 1'!$D$6),COLUMN('Přihláška č. 1'!$D$6),4)))</f>
        <v>0</v>
      </c>
      <c r="P29" s="182">
        <f ca="1">IF(B29=par_list_vypnut,"",COUNTIF(INDIRECT("'"&amp;data!B66&amp;"'!"&amp;ADDRESS(ROW('Přihláška č. 1'!$D$9),COLUMN('Přihláška č. 1'!$D$9),4)),"*")+COUNTIF(INDIRECT("'"&amp;data!B66&amp;"'!"&amp;ADDRESS(ROW('Přihláška č. 1'!$D$10),COLUMN('Přihláška č. 1'!$D$10),4)),"*"))</f>
        <v>0</v>
      </c>
      <c r="Q29" s="182">
        <f t="shared" ca="1" si="9"/>
        <v>0</v>
      </c>
      <c r="R29" s="182">
        <f t="shared" ca="1" si="10"/>
        <v>0</v>
      </c>
      <c r="S29" s="188">
        <f t="shared" ca="1" si="11"/>
        <v>0</v>
      </c>
      <c r="T29" s="187" cm="1">
        <f t="array" aca="1" ref="T29" ca="1">IF(B29=par_list_vypnut,"",INDIRECT("'"&amp;data!B66&amp;"'!"&amp;ADDRESS(ROW('Přihláška č. 1'!$D$4),COLUMN('Přihláška č. 1'!$D$4),4)))</f>
        <v>0</v>
      </c>
      <c r="U29" s="182" t="str" cm="1">
        <f t="array" aca="1" ref="U29" ca="1">IF(B29=par_list_vypnut,"",INDIRECT("'"&amp;data!B66&amp;"'!"&amp;ADDRESS(ROW('Přihláška č. 1'!$I$31),COLUMN('Přihláška č. 1'!$I$31),4)))</f>
        <v/>
      </c>
      <c r="V29" s="182" cm="1">
        <f t="array" aca="1" ref="V29" ca="1">IF(B29=par_list_vypnut,"",INDIRECT("'"&amp;data!B66&amp;"'!"&amp;ADDRESS(ROW('Přihláška č. 1'!$D$5),COLUMN('Přihláška č. 1'!$D$5),4)))</f>
        <v>0</v>
      </c>
      <c r="W29" s="182" t="str" cm="1">
        <f t="array" aca="1" ref="W29" ca="1">IF(B29=par_list_vypnut,"",IF(INDIRECT("'"&amp;data!B66&amp;"'!"&amp;ADDRESS(ROW('Přihláška č. 1'!$D$8),COLUMN('Přihláška č. 1'!$D$8),4),TRUE)="","",INDIRECT("'"&amp;data!B66&amp;"'!"&amp;ADDRESS(ROW('Přihláška č. 1'!$D$8),COLUMN('Přihláška č. 1'!$D$8),4),TRUE)))</f>
        <v/>
      </c>
      <c r="X29" s="189" t="str" cm="1">
        <f t="array" aca="1" ref="X29" ca="1">IF(B29=par_list_vypnut,"",INDIRECT("'"&amp;data!B66&amp;"'!"&amp;ADDRESS(ROW('Přihláška č. 1'!$I$20),COLUMN('Přihláška č. 1'!$I$20),4)))</f>
        <v/>
      </c>
      <c r="Y29" s="190"/>
      <c r="Z29" s="191"/>
      <c r="AA29" s="187" t="str" cm="1">
        <f t="array" aca="1" ref="AA29" ca="1">IF(OR(B29=par_list_vypnut,P29&lt;1),"",PROPER(INDIRECT("'"&amp;data!B66&amp;"'!"&amp;ADDRESS(ROW('Přihláška č. 1'!$D$9),COLUMN('Přihláška č. 1'!$D$9),4))))</f>
        <v/>
      </c>
      <c r="AB29" s="182" t="str" cm="1">
        <f t="array" aca="1" ref="AB29" ca="1">IF(OR(B29=par_list_vypnut,P29&lt;2),"",PROPER(INDIRECT("'"&amp;data!B66&amp;"'!"&amp;ADDRESS(ROW('Přihláška č. 1'!$D$10),COLUMN('Přihláška č. 1'!$D$10),4))))</f>
        <v/>
      </c>
      <c r="AC29" s="182" t="str">
        <f t="shared" ca="1" si="12"/>
        <v/>
      </c>
      <c r="AD29" s="188" t="str">
        <f t="shared" ca="1" si="13"/>
        <v/>
      </c>
      <c r="AE29" s="187" t="str">
        <f t="shared" ca="1" si="14"/>
        <v/>
      </c>
      <c r="AF29" s="182" t="str">
        <f t="shared" ca="1" si="15"/>
        <v/>
      </c>
      <c r="AG29" s="182" t="str">
        <f t="shared" ca="1" si="16"/>
        <v/>
      </c>
      <c r="AH29" s="182" t="str">
        <f t="shared" ca="1" si="17"/>
        <v/>
      </c>
      <c r="AI29" s="182" t="str">
        <f t="shared" ca="1" si="18"/>
        <v/>
      </c>
      <c r="AJ29" s="192" t="str">
        <f t="shared" ca="1" si="19"/>
        <v/>
      </c>
      <c r="AK29" s="182" t="str">
        <f t="shared" ca="1" si="20"/>
        <v/>
      </c>
      <c r="AL29" s="182" t="str">
        <f t="shared" ca="1" si="21"/>
        <v/>
      </c>
      <c r="AM29" s="193" t="str">
        <f t="shared" ca="1" si="22"/>
        <v/>
      </c>
      <c r="AN29" s="187" t="str" cm="1">
        <f t="array" aca="1" ref="AN29" ca="1">IF(OR($B29=par_list_vypnut,$O29&lt;AN$9),"",PROPER(TRIM(INDIRECT("'"&amp;data!$B66&amp;"'!"&amp;$AN$8&amp;AN$10))))</f>
        <v/>
      </c>
      <c r="AO29" s="182" t="str" cm="1">
        <f t="array" aca="1" ref="AO29" ca="1">IF(OR($B29=par_list_vypnut,$O29&lt;AO$9),"",PROPER(TRIM(INDIRECT("'"&amp;data!$B66&amp;"'!"&amp;$AO$8&amp;AO$10))))</f>
        <v/>
      </c>
      <c r="AP29" s="182" t="str" cm="1">
        <f t="array" aca="1" ref="AP29" ca="1">IF(OR($B29=par_list_vypnut,$O29&lt;AP$9),"",PROPER(TRIM(INDIRECT("'"&amp;data!$B66&amp;"'!"&amp;$AN$8&amp;AP$10))))</f>
        <v/>
      </c>
      <c r="AQ29" s="182" t="str" cm="1">
        <f t="array" aca="1" ref="AQ29" ca="1">IF(OR($B29=par_list_vypnut,$O29&lt;AQ$9),"",PROPER(TRIM(INDIRECT("'"&amp;data!$B66&amp;"'!"&amp;$AO$8&amp;AQ$10))))</f>
        <v/>
      </c>
      <c r="AR29" s="182" t="str" cm="1">
        <f t="array" aca="1" ref="AR29" ca="1">IF(OR($B29=par_list_vypnut,$O29&lt;AR$9),"",PROPER(TRIM(INDIRECT("'"&amp;data!$B66&amp;"'!"&amp;$AN$8&amp;AR$10))))</f>
        <v/>
      </c>
      <c r="AS29" s="182" t="str" cm="1">
        <f t="array" aca="1" ref="AS29" ca="1">IF(OR($B29=par_list_vypnut,$O29&lt;AS$9),"",PROPER(TRIM(INDIRECT("'"&amp;data!$B66&amp;"'!"&amp;$AO$8&amp;AS$10))))</f>
        <v/>
      </c>
      <c r="AT29" s="182" t="str" cm="1">
        <f t="array" aca="1" ref="AT29" ca="1">IF(OR($B29=par_list_vypnut,$O29&lt;AT$9),"",PROPER(TRIM(INDIRECT("'"&amp;data!$B66&amp;"'!"&amp;$AN$8&amp;AT$10))))</f>
        <v/>
      </c>
      <c r="AU29" s="182" t="str" cm="1">
        <f t="array" aca="1" ref="AU29" ca="1">IF(OR($B29=par_list_vypnut,$O29&lt;AU$9),"",PROPER(TRIM(INDIRECT("'"&amp;data!$B66&amp;"'!"&amp;$AO$8&amp;AU$10))))</f>
        <v/>
      </c>
      <c r="AV29" s="182" t="str" cm="1">
        <f t="array" aca="1" ref="AV29" ca="1">IF(OR($B29=par_list_vypnut,$O29&lt;AV$9),"",PROPER(TRIM(INDIRECT("'"&amp;data!$B66&amp;"'!"&amp;$AN$8&amp;AV$10))))</f>
        <v/>
      </c>
      <c r="AW29" s="182" t="str" cm="1">
        <f t="array" aca="1" ref="AW29" ca="1">IF(OR($B29=par_list_vypnut,$O29&lt;AW$9),"",PROPER(TRIM(INDIRECT("'"&amp;data!$B66&amp;"'!"&amp;$AO$8&amp;AW$10))))</f>
        <v/>
      </c>
      <c r="AX29" s="182" t="str" cm="1">
        <f t="array" aca="1" ref="AX29" ca="1">IF(OR($B29=par_list_vypnut,$O29&lt;AX$9),"",PROPER(TRIM(INDIRECT("'"&amp;data!$B66&amp;"'!"&amp;$AN$8&amp;AX$10))))</f>
        <v/>
      </c>
      <c r="AY29" s="182" t="str" cm="1">
        <f t="array" aca="1" ref="AY29" ca="1">IF(OR($B29=par_list_vypnut,$O29&lt;AY$9),"",PROPER(TRIM(INDIRECT("'"&amp;data!$B66&amp;"'!"&amp;$AO$8&amp;AY$10))))</f>
        <v/>
      </c>
      <c r="AZ29" s="182" t="str" cm="1">
        <f t="array" aca="1" ref="AZ29" ca="1">IF(OR($B29=par_list_vypnut,$O29&lt;AZ$9),"",PROPER(TRIM(INDIRECT("'"&amp;data!$B66&amp;"'!"&amp;$AN$8&amp;AZ$10))))</f>
        <v/>
      </c>
      <c r="BA29" s="182" t="str" cm="1">
        <f t="array" aca="1" ref="BA29" ca="1">IF(OR($B29=par_list_vypnut,$O29&lt;BA$9),"",PROPER(TRIM(INDIRECT("'"&amp;data!$B66&amp;"'!"&amp;$AO$8&amp;BA$10))))</f>
        <v/>
      </c>
      <c r="BB29" s="182" t="str" cm="1">
        <f t="array" aca="1" ref="BB29" ca="1">IF(OR($B29=par_list_vypnut,$O29&lt;BB$9),"",PROPER(TRIM(INDIRECT("'"&amp;data!$B66&amp;"'!"&amp;$AN$8&amp;BB$10))))</f>
        <v/>
      </c>
      <c r="BC29" s="182" t="str" cm="1">
        <f t="array" aca="1" ref="BC29" ca="1">IF(OR($B29=par_list_vypnut,$O29&lt;BC$9),"",PROPER(TRIM(INDIRECT("'"&amp;data!$B66&amp;"'!"&amp;$AO$8&amp;BC$10))))</f>
        <v/>
      </c>
      <c r="BD29" s="182" t="str" cm="1">
        <f t="array" aca="1" ref="BD29" ca="1">IF(OR($B29=par_list_vypnut,$O29&lt;BD$9),"",PROPER(TRIM(INDIRECT("'"&amp;data!$B66&amp;"'!"&amp;$AN$8&amp;BD$10))))</f>
        <v/>
      </c>
      <c r="BE29" s="182" t="str" cm="1">
        <f t="array" aca="1" ref="BE29" ca="1">IF(OR($B29=par_list_vypnut,$O29&lt;BE$9),"",PROPER(TRIM(INDIRECT("'"&amp;data!$B66&amp;"'!"&amp;$AO$8&amp;BE$10))))</f>
        <v/>
      </c>
      <c r="BF29" s="182" t="str" cm="1">
        <f t="array" aca="1" ref="BF29" ca="1">IF(OR($B29=par_list_vypnut,$O29&lt;BF$9),"",PROPER(TRIM(INDIRECT("'"&amp;data!$B66&amp;"'!"&amp;$AN$8&amp;BF$10))))</f>
        <v/>
      </c>
      <c r="BG29" s="182" t="str" cm="1">
        <f t="array" aca="1" ref="BG29" ca="1">IF(OR($B29=par_list_vypnut,$O29&lt;BG$9),"",PROPER(TRIM(INDIRECT("'"&amp;data!$B66&amp;"'!"&amp;$AO$8&amp;BG$10))))</f>
        <v/>
      </c>
      <c r="BH29" s="182" t="str" cm="1">
        <f t="array" aca="1" ref="BH29" ca="1">IF(OR($B29=par_list_vypnut,$O29&lt;BH$9),"",PROPER(TRIM(INDIRECT("'"&amp;data!$B66&amp;"'!"&amp;$AN$8&amp;BH$10))))</f>
        <v/>
      </c>
      <c r="BI29" s="182" t="str" cm="1">
        <f t="array" aca="1" ref="BI29" ca="1">IF(OR($B29=par_list_vypnut,$O29&lt;BI$9),"",PROPER(TRIM(INDIRECT("'"&amp;data!$B66&amp;"'!"&amp;$AO$8&amp;BI$10))))</f>
        <v/>
      </c>
      <c r="BJ29" s="182" t="str" cm="1">
        <f t="array" aca="1" ref="BJ29" ca="1">IF(OR($B29=par_list_vypnut,$O29&lt;BJ$9),"",PROPER(TRIM(INDIRECT("'"&amp;data!$B66&amp;"'!"&amp;$AN$8&amp;BJ$10))))</f>
        <v/>
      </c>
      <c r="BK29" s="182" t="str" cm="1">
        <f t="array" aca="1" ref="BK29" ca="1">IF(OR($B29=par_list_vypnut,$O29&lt;BK$9),"",PROPER(TRIM(INDIRECT("'"&amp;data!$B66&amp;"'!"&amp;$AO$8&amp;BK$10))))</f>
        <v/>
      </c>
      <c r="BL29" s="182" t="str" cm="1">
        <f t="array" aca="1" ref="BL29" ca="1">IF(OR($B29=par_list_vypnut,$O29&lt;BL$9),"",PROPER(TRIM(INDIRECT("'"&amp;data!$B66&amp;"'!"&amp;$AN$8&amp;BL$10))))</f>
        <v/>
      </c>
      <c r="BM29" s="182" t="str" cm="1">
        <f t="array" aca="1" ref="BM29" ca="1">IF(OR($B29=par_list_vypnut,$O29&lt;BM$9),"",PROPER(TRIM(INDIRECT("'"&amp;data!$B66&amp;"'!"&amp;$AO$8&amp;BM$10))))</f>
        <v/>
      </c>
      <c r="BN29" s="182" t="str" cm="1">
        <f t="array" aca="1" ref="BN29" ca="1">IF(OR($B29=par_list_vypnut,$O29&lt;BN$9),"",PROPER(TRIM(INDIRECT("'"&amp;data!$B66&amp;"'!"&amp;$AN$8&amp;BN$10))))</f>
        <v/>
      </c>
      <c r="BO29" s="182" t="str" cm="1">
        <f t="array" aca="1" ref="BO29" ca="1">IF(OR($B29=par_list_vypnut,$O29&lt;BO$9),"",PROPER(TRIM(INDIRECT("'"&amp;data!$B66&amp;"'!"&amp;$AO$8&amp;BO$10))))</f>
        <v/>
      </c>
      <c r="BP29" s="182" t="str" cm="1">
        <f t="array" aca="1" ref="BP29" ca="1">IF(OR($B29=par_list_vypnut,$O29&lt;BP$9),"",PROPER(TRIM(INDIRECT("'"&amp;data!$B66&amp;"'!"&amp;$AN$8&amp;BP$10))))</f>
        <v/>
      </c>
      <c r="BQ29" s="182" t="str" cm="1">
        <f t="array" aca="1" ref="BQ29" ca="1">IF(OR($B29=par_list_vypnut,$O29&lt;BQ$9),"",PROPER(TRIM(INDIRECT("'"&amp;data!$B66&amp;"'!"&amp;$AO$8&amp;BQ$10))))</f>
        <v/>
      </c>
      <c r="BR29" s="182" t="str" cm="1">
        <f t="array" aca="1" ref="BR29" ca="1">IF(OR($B29=par_list_vypnut,$O29&lt;BR$9),"",PROPER(TRIM(INDIRECT("'"&amp;data!$B66&amp;"'!"&amp;$AN$8&amp;BR$10))))</f>
        <v/>
      </c>
      <c r="BS29" s="182" t="str" cm="1">
        <f t="array" aca="1" ref="BS29" ca="1">IF(OR($B29=par_list_vypnut,$O29&lt;BS$9),"",PROPER(TRIM(INDIRECT("'"&amp;data!$B66&amp;"'!"&amp;$AO$8&amp;BS$10))))</f>
        <v/>
      </c>
      <c r="BT29" s="182" t="str" cm="1">
        <f t="array" aca="1" ref="BT29" ca="1">IF(OR($B29=par_list_vypnut,$O29&lt;BT$9),"",PROPER(TRIM(INDIRECT("'"&amp;data!$B66&amp;"'!"&amp;$AN$8&amp;BT$10))))</f>
        <v/>
      </c>
      <c r="BU29" s="182" t="str" cm="1">
        <f t="array" aca="1" ref="BU29" ca="1">IF(OR($B29=par_list_vypnut,$O29&lt;BU$9),"",PROPER(TRIM(INDIRECT("'"&amp;data!$B66&amp;"'!"&amp;$AO$8&amp;BU$10))))</f>
        <v/>
      </c>
      <c r="BV29" s="182" t="str" cm="1">
        <f t="array" aca="1" ref="BV29" ca="1">IF(OR($B29=par_list_vypnut,$O29&lt;BV$9),"",PROPER(TRIM(INDIRECT("'"&amp;data!$B66&amp;"'!"&amp;$AN$8&amp;BV$10))))</f>
        <v/>
      </c>
      <c r="BW29" s="182" t="str" cm="1">
        <f t="array" aca="1" ref="BW29" ca="1">IF(OR($B29=par_list_vypnut,$O29&lt;BW$9),"",PROPER(TRIM(INDIRECT("'"&amp;data!$B66&amp;"'!"&amp;$AO$8&amp;BW$10))))</f>
        <v/>
      </c>
      <c r="BX29" s="182" t="str" cm="1">
        <f t="array" aca="1" ref="BX29" ca="1">IF(OR($B29=par_list_vypnut,$O29&lt;BX$9),"",PROPER(TRIM(INDIRECT("'"&amp;data!$B66&amp;"'!"&amp;$AN$8&amp;BX$10))))</f>
        <v/>
      </c>
      <c r="BY29" s="182" t="str" cm="1">
        <f t="array" aca="1" ref="BY29" ca="1">IF(OR($B29=par_list_vypnut,$O29&lt;BY$9),"",PROPER(TRIM(INDIRECT("'"&amp;data!$B66&amp;"'!"&amp;$AO$8&amp;BY$10))))</f>
        <v/>
      </c>
      <c r="BZ29" s="182" t="str" cm="1">
        <f t="array" aca="1" ref="BZ29" ca="1">IF(OR($B29=par_list_vypnut,$O29&lt;BZ$9),"",PROPER(TRIM(INDIRECT("'"&amp;data!$B66&amp;"'!"&amp;$AN$8&amp;BZ$10))))</f>
        <v/>
      </c>
      <c r="CA29" s="182" t="str" cm="1">
        <f t="array" aca="1" ref="CA29" ca="1">IF(OR($B29=par_list_vypnut,$O29&lt;CA$9),"",PROPER(TRIM(INDIRECT("'"&amp;data!$B66&amp;"'!"&amp;$AO$8&amp;CA$10))))</f>
        <v/>
      </c>
      <c r="CB29" s="182" t="str" cm="1">
        <f t="array" aca="1" ref="CB29" ca="1">IF(OR($B29=par_list_vypnut,$O29&lt;CB$9),"",PROPER(TRIM(INDIRECT("'"&amp;data!$B66&amp;"'!"&amp;$AN$8&amp;CB$10))))</f>
        <v/>
      </c>
      <c r="CC29" s="182" t="str" cm="1">
        <f t="array" aca="1" ref="CC29" ca="1">IF(OR($B29=par_list_vypnut,$O29&lt;CC$9),"",PROPER(TRIM(INDIRECT("'"&amp;data!$B66&amp;"'!"&amp;$AO$8&amp;CC$10))))</f>
        <v/>
      </c>
      <c r="CD29" s="182" t="str" cm="1">
        <f t="array" aca="1" ref="CD29" ca="1">IF(OR($B29=par_list_vypnut,$O29&lt;CD$9),"",PROPER(TRIM(INDIRECT("'"&amp;data!$B66&amp;"'!"&amp;$AN$8&amp;CD$10))))</f>
        <v/>
      </c>
      <c r="CE29" s="182" t="str" cm="1">
        <f t="array" aca="1" ref="CE29" ca="1">IF(OR($B29=par_list_vypnut,$O29&lt;CE$9),"",PROPER(TRIM(INDIRECT("'"&amp;data!$B66&amp;"'!"&amp;$AO$8&amp;CE$10))))</f>
        <v/>
      </c>
      <c r="CF29" s="182" t="str" cm="1">
        <f t="array" aca="1" ref="CF29" ca="1">IF(OR($B29=par_list_vypnut,$O29&lt;CF$9),"",PROPER(TRIM(INDIRECT("'"&amp;data!$B66&amp;"'!"&amp;$AN$8&amp;CF$10))))</f>
        <v/>
      </c>
      <c r="CG29" s="182" t="str" cm="1">
        <f t="array" aca="1" ref="CG29" ca="1">IF(OR($B29=par_list_vypnut,$O29&lt;CG$9),"",PROPER(TRIM(INDIRECT("'"&amp;data!$B66&amp;"'!"&amp;$AO$8&amp;CG$10))))</f>
        <v/>
      </c>
      <c r="CH29" s="182" t="str" cm="1">
        <f t="array" aca="1" ref="CH29" ca="1">IF(OR($B29=par_list_vypnut,$O29&lt;CH$9),"",PROPER(TRIM(INDIRECT("'"&amp;data!$B66&amp;"'!"&amp;$AN$8&amp;CH$10))))</f>
        <v/>
      </c>
      <c r="CI29" s="182" t="str" cm="1">
        <f t="array" aca="1" ref="CI29" ca="1">IF(OR($B29=par_list_vypnut,$O29&lt;CI$9),"",PROPER(TRIM(INDIRECT("'"&amp;data!$B66&amp;"'!"&amp;$AO$8&amp;CI$10))))</f>
        <v/>
      </c>
      <c r="CJ29" s="182" t="str" cm="1">
        <f t="array" aca="1" ref="CJ29" ca="1">IF(OR($B29=par_list_vypnut,$O29&lt;CJ$9),"",PROPER(TRIM(INDIRECT("'"&amp;data!$B66&amp;"'!"&amp;$AN$8&amp;CJ$10))))</f>
        <v/>
      </c>
      <c r="CK29" s="188" t="str" cm="1">
        <f t="array" aca="1" ref="CK29" ca="1">IF(OR($B29=par_list_vypnut,$O29&lt;CK$9),"",PROPER(TRIM(INDIRECT("'"&amp;data!$B66&amp;"'!"&amp;$AO$8&amp;CK$10))))</f>
        <v/>
      </c>
      <c r="CL29" s="194" t="str" cm="1">
        <f t="array" aca="1" ref="CL29" ca="1">IF($B29=par_list_vypnut,"",IF($O29&gt;=CL$9,VALUE(TRIM(INDIRECT("'"&amp;data!$B66&amp;"'!"&amp;$AP$8&amp;CL$10))),""))</f>
        <v/>
      </c>
      <c r="CM29" s="182" t="str" cm="1">
        <f t="array" aca="1" ref="CM29" ca="1">IF($B29=par_list_vypnut,"",IF($O29&gt;=CM$9,VALUE(TRIM(INDIRECT("'"&amp;data!$B66&amp;"'!"&amp;$AP$8&amp;CM$10))),""))</f>
        <v/>
      </c>
      <c r="CN29" s="182" t="str" cm="1">
        <f t="array" aca="1" ref="CN29" ca="1">IF($B29=par_list_vypnut,"",IF($O29&gt;=CN$9,VALUE(TRIM(INDIRECT("'"&amp;data!$B66&amp;"'!"&amp;$AP$8&amp;CN$10))),""))</f>
        <v/>
      </c>
      <c r="CO29" s="182" t="str" cm="1">
        <f t="array" aca="1" ref="CO29" ca="1">IF($B29=par_list_vypnut,"",IF($O29&gt;=CO$9,VALUE(TRIM(INDIRECT("'"&amp;data!$B66&amp;"'!"&amp;$AP$8&amp;CO$10))),""))</f>
        <v/>
      </c>
      <c r="CP29" s="182" t="str" cm="1">
        <f t="array" aca="1" ref="CP29" ca="1">IF($B29=par_list_vypnut,"",IF($O29&gt;=CP$9,VALUE(TRIM(INDIRECT("'"&amp;data!$B66&amp;"'!"&amp;$AP$8&amp;CP$10))),""))</f>
        <v/>
      </c>
      <c r="CQ29" s="182" t="str" cm="1">
        <f t="array" aca="1" ref="CQ29" ca="1">IF($B29=par_list_vypnut,"",IF($O29&gt;=CQ$9,VALUE(TRIM(INDIRECT("'"&amp;data!$B66&amp;"'!"&amp;$AP$8&amp;CQ$10))),""))</f>
        <v/>
      </c>
      <c r="CR29" s="182" t="str" cm="1">
        <f t="array" aca="1" ref="CR29" ca="1">IF($B29=par_list_vypnut,"",IF($O29&gt;=CR$9,VALUE(TRIM(INDIRECT("'"&amp;data!$B66&amp;"'!"&amp;$AP$8&amp;CR$10))),""))</f>
        <v/>
      </c>
      <c r="CS29" s="182" t="str" cm="1">
        <f t="array" aca="1" ref="CS29" ca="1">IF($B29=par_list_vypnut,"",IF($O29&gt;=CS$9,VALUE(TRIM(INDIRECT("'"&amp;data!$B66&amp;"'!"&amp;$AP$8&amp;CS$10))),""))</f>
        <v/>
      </c>
      <c r="CT29" s="182" t="str" cm="1">
        <f t="array" aca="1" ref="CT29" ca="1">IF($B29=par_list_vypnut,"",IF($O29&gt;=CT$9,VALUE(TRIM(INDIRECT("'"&amp;data!$B66&amp;"'!"&amp;$AP$8&amp;CT$10))),""))</f>
        <v/>
      </c>
      <c r="CU29" s="182" t="str" cm="1">
        <f t="array" aca="1" ref="CU29" ca="1">IF($B29=par_list_vypnut,"",IF($O29&gt;=CU$9,VALUE(TRIM(INDIRECT("'"&amp;data!$B66&amp;"'!"&amp;$AP$8&amp;CU$10))),""))</f>
        <v/>
      </c>
      <c r="CV29" s="182" t="str" cm="1">
        <f t="array" aca="1" ref="CV29" ca="1">IF($B29=par_list_vypnut,"",IF($O29&gt;=CV$9,VALUE(TRIM(INDIRECT("'"&amp;data!$B66&amp;"'!"&amp;$AP$8&amp;CV$10))),""))</f>
        <v/>
      </c>
      <c r="CW29" s="182" t="str" cm="1">
        <f t="array" aca="1" ref="CW29" ca="1">IF($B29=par_list_vypnut,"",IF($O29&gt;=CW$9,VALUE(TRIM(INDIRECT("'"&amp;data!$B66&amp;"'!"&amp;$AP$8&amp;CW$10))),""))</f>
        <v/>
      </c>
      <c r="CX29" s="182" t="str" cm="1">
        <f t="array" aca="1" ref="CX29" ca="1">IF($B29=par_list_vypnut,"",IF($O29&gt;=CX$9,VALUE(TRIM(INDIRECT("'"&amp;data!$B66&amp;"'!"&amp;$AP$8&amp;CX$10))),""))</f>
        <v/>
      </c>
      <c r="CY29" s="182" t="str" cm="1">
        <f t="array" aca="1" ref="CY29" ca="1">IF($B29=par_list_vypnut,"",IF($O29&gt;=CY$9,VALUE(TRIM(INDIRECT("'"&amp;data!$B66&amp;"'!"&amp;$AP$8&amp;CY$10))),""))</f>
        <v/>
      </c>
      <c r="CZ29" s="182" t="str" cm="1">
        <f t="array" aca="1" ref="CZ29" ca="1">IF($B29=par_list_vypnut,"",IF($O29&gt;=CZ$9,VALUE(TRIM(INDIRECT("'"&amp;data!$B66&amp;"'!"&amp;$AP$8&amp;CZ$10))),""))</f>
        <v/>
      </c>
      <c r="DA29" s="182" t="str" cm="1">
        <f t="array" aca="1" ref="DA29" ca="1">IF($B29=par_list_vypnut,"",IF($O29&gt;=DA$9,VALUE(TRIM(INDIRECT("'"&amp;data!$B66&amp;"'!"&amp;$AP$8&amp;DA$10))),""))</f>
        <v/>
      </c>
      <c r="DB29" s="182" t="str" cm="1">
        <f t="array" aca="1" ref="DB29" ca="1">IF($B29=par_list_vypnut,"",IF($O29&gt;=DB$9,VALUE(TRIM(INDIRECT("'"&amp;data!$B66&amp;"'!"&amp;$AP$8&amp;DB$10))),""))</f>
        <v/>
      </c>
      <c r="DC29" s="182" t="str" cm="1">
        <f t="array" aca="1" ref="DC29" ca="1">IF($B29=par_list_vypnut,"",IF($O29&gt;=DC$9,VALUE(TRIM(INDIRECT("'"&amp;data!$B66&amp;"'!"&amp;$AP$8&amp;DC$10))),""))</f>
        <v/>
      </c>
      <c r="DD29" s="182" t="str" cm="1">
        <f t="array" aca="1" ref="DD29" ca="1">IF($B29=par_list_vypnut,"",IF($O29&gt;=DD$9,VALUE(TRIM(INDIRECT("'"&amp;data!$B66&amp;"'!"&amp;$AP$8&amp;DD$10))),""))</f>
        <v/>
      </c>
      <c r="DE29" s="182" t="str" cm="1">
        <f t="array" aca="1" ref="DE29" ca="1">IF($B29=par_list_vypnut,"",IF($O29&gt;=DE$9,VALUE(TRIM(INDIRECT("'"&amp;data!$B66&amp;"'!"&amp;$AP$8&amp;DE$10))),""))</f>
        <v/>
      </c>
      <c r="DF29" s="182" t="str" cm="1">
        <f t="array" aca="1" ref="DF29" ca="1">IF($B29=par_list_vypnut,"",IF($O29&gt;=DF$9,VALUE(TRIM(INDIRECT("'"&amp;data!$B66&amp;"'!"&amp;$AP$8&amp;DF$10))),""))</f>
        <v/>
      </c>
      <c r="DG29" s="182" t="str" cm="1">
        <f t="array" aca="1" ref="DG29" ca="1">IF($B29=par_list_vypnut,"",IF($O29&gt;=DG$9,VALUE(TRIM(INDIRECT("'"&amp;data!$B66&amp;"'!"&amp;$AP$8&amp;DG$10))),""))</f>
        <v/>
      </c>
      <c r="DH29" s="182" t="str" cm="1">
        <f t="array" aca="1" ref="DH29" ca="1">IF($B29=par_list_vypnut,"",IF($O29&gt;=DH$9,VALUE(TRIM(INDIRECT("'"&amp;data!$B66&amp;"'!"&amp;$AP$8&amp;DH$10))),""))</f>
        <v/>
      </c>
      <c r="DI29" s="182" t="str" cm="1">
        <f t="array" aca="1" ref="DI29" ca="1">IF($B29=par_list_vypnut,"",IF($O29&gt;=DI$9,VALUE(TRIM(INDIRECT("'"&amp;data!$B66&amp;"'!"&amp;$AP$8&amp;DI$10))),""))</f>
        <v/>
      </c>
      <c r="DJ29" s="188" t="str" cm="1">
        <f t="array" aca="1" ref="DJ29" ca="1">IF($B29=par_list_vypnut,"",IF($O29&gt;=DJ$9,VALUE(TRIM(INDIRECT("'"&amp;data!$B66&amp;"'!"&amp;$AP$8&amp;DJ$10))),""))</f>
        <v/>
      </c>
      <c r="DK29" s="187" t="str" cm="1">
        <f t="array" aca="1" ref="DK29" ca="1">IF($B29=par_list_vypnut,"",IF($O29&gt;=DK$9,INDIRECT("'"&amp;data!$B66&amp;"'!"&amp;$AQ$8&amp;DK$10,TRUE),""))</f>
        <v/>
      </c>
      <c r="DL29" s="182" t="str" cm="1">
        <f t="array" aca="1" ref="DL29" ca="1">IF($B29=par_list_vypnut,"",IF($O29&gt;=DL$9,INDIRECT("'"&amp;data!$B66&amp;"'!"&amp;$AQ$8&amp;DL$10,TRUE),""))</f>
        <v/>
      </c>
      <c r="DM29" s="182" t="str" cm="1">
        <f t="array" aca="1" ref="DM29" ca="1">IF($B29=par_list_vypnut,"",IF($O29&gt;=DM$9,INDIRECT("'"&amp;data!$B66&amp;"'!"&amp;$AQ$8&amp;DM$10,TRUE),""))</f>
        <v/>
      </c>
      <c r="DN29" s="182" t="str" cm="1">
        <f t="array" aca="1" ref="DN29" ca="1">IF($B29=par_list_vypnut,"",IF($O29&gt;=DN$9,INDIRECT("'"&amp;data!$B66&amp;"'!"&amp;$AQ$8&amp;DN$10,TRUE),""))</f>
        <v/>
      </c>
      <c r="DO29" s="182" t="str" cm="1">
        <f t="array" aca="1" ref="DO29" ca="1">IF($B29=par_list_vypnut,"",IF($O29&gt;=DO$9,INDIRECT("'"&amp;data!$B66&amp;"'!"&amp;$AQ$8&amp;DO$10,TRUE),""))</f>
        <v/>
      </c>
      <c r="DP29" s="182" t="str" cm="1">
        <f t="array" aca="1" ref="DP29" ca="1">IF($B29=par_list_vypnut,"",IF($O29&gt;=DP$9,INDIRECT("'"&amp;data!$B66&amp;"'!"&amp;$AQ$8&amp;DP$10,TRUE),""))</f>
        <v/>
      </c>
      <c r="DQ29" s="182" t="str" cm="1">
        <f t="array" aca="1" ref="DQ29" ca="1">IF($B29=par_list_vypnut,"",IF($O29&gt;=DQ$9,INDIRECT("'"&amp;data!$B66&amp;"'!"&amp;$AQ$8&amp;DQ$10,TRUE),""))</f>
        <v/>
      </c>
      <c r="DR29" s="182" t="str" cm="1">
        <f t="array" aca="1" ref="DR29" ca="1">IF($B29=par_list_vypnut,"",IF($O29&gt;=DR$9,INDIRECT("'"&amp;data!$B66&amp;"'!"&amp;$AQ$8&amp;DR$10,TRUE),""))</f>
        <v/>
      </c>
      <c r="DS29" s="182" t="str" cm="1">
        <f t="array" aca="1" ref="DS29" ca="1">IF($B29=par_list_vypnut,"",IF($O29&gt;=DS$9,INDIRECT("'"&amp;data!$B66&amp;"'!"&amp;$AQ$8&amp;DS$10,TRUE),""))</f>
        <v/>
      </c>
      <c r="DT29" s="182" t="str" cm="1">
        <f t="array" aca="1" ref="DT29" ca="1">IF($B29=par_list_vypnut,"",IF($O29&gt;=DT$9,INDIRECT("'"&amp;data!$B66&amp;"'!"&amp;$AQ$8&amp;DT$10,TRUE),""))</f>
        <v/>
      </c>
      <c r="DU29" s="182" t="str" cm="1">
        <f t="array" aca="1" ref="DU29" ca="1">IF($B29=par_list_vypnut,"",IF($O29&gt;=DU$9,INDIRECT("'"&amp;data!$B66&amp;"'!"&amp;$AQ$8&amp;DU$10,TRUE),""))</f>
        <v/>
      </c>
      <c r="DV29" s="182" t="str" cm="1">
        <f t="array" aca="1" ref="DV29" ca="1">IF($B29=par_list_vypnut,"",IF($O29&gt;=DV$9,INDIRECT("'"&amp;data!$B66&amp;"'!"&amp;$AQ$8&amp;DV$10,TRUE),""))</f>
        <v/>
      </c>
      <c r="DW29" s="182" t="str" cm="1">
        <f t="array" aca="1" ref="DW29" ca="1">IF($B29=par_list_vypnut,"",IF($O29&gt;=DW$9,INDIRECT("'"&amp;data!$B66&amp;"'!"&amp;$AQ$8&amp;DW$10,TRUE),""))</f>
        <v/>
      </c>
      <c r="DX29" s="182" t="str" cm="1">
        <f t="array" aca="1" ref="DX29" ca="1">IF($B29=par_list_vypnut,"",IF($O29&gt;=DX$9,INDIRECT("'"&amp;data!$B66&amp;"'!"&amp;$AQ$8&amp;DX$10,TRUE),""))</f>
        <v/>
      </c>
      <c r="DY29" s="182" t="str" cm="1">
        <f t="array" aca="1" ref="DY29" ca="1">IF($B29=par_list_vypnut,"",IF($O29&gt;=DY$9,INDIRECT("'"&amp;data!$B66&amp;"'!"&amp;$AQ$8&amp;DY$10,TRUE),""))</f>
        <v/>
      </c>
      <c r="DZ29" s="182" t="str" cm="1">
        <f t="array" aca="1" ref="DZ29" ca="1">IF($B29=par_list_vypnut,"",IF($O29&gt;=DZ$9,INDIRECT("'"&amp;data!$B66&amp;"'!"&amp;$AQ$8&amp;DZ$10,TRUE),""))</f>
        <v/>
      </c>
      <c r="EA29" s="182" t="str" cm="1">
        <f t="array" aca="1" ref="EA29" ca="1">IF($B29=par_list_vypnut,"",IF($O29&gt;=EA$9,INDIRECT("'"&amp;data!$B66&amp;"'!"&amp;$AQ$8&amp;EA$10,TRUE),""))</f>
        <v/>
      </c>
      <c r="EB29" s="182" t="str" cm="1">
        <f t="array" aca="1" ref="EB29" ca="1">IF($B29=par_list_vypnut,"",IF($O29&gt;=EB$9,INDIRECT("'"&amp;data!$B66&amp;"'!"&amp;$AQ$8&amp;EB$10,TRUE),""))</f>
        <v/>
      </c>
      <c r="EC29" s="182" t="str" cm="1">
        <f t="array" aca="1" ref="EC29" ca="1">IF($B29=par_list_vypnut,"",IF($O29&gt;=EC$9,INDIRECT("'"&amp;data!$B66&amp;"'!"&amp;$AQ$8&amp;EC$10,TRUE),""))</f>
        <v/>
      </c>
      <c r="ED29" s="182" t="str" cm="1">
        <f t="array" aca="1" ref="ED29" ca="1">IF($B29=par_list_vypnut,"",IF($O29&gt;=ED$9,INDIRECT("'"&amp;data!$B66&amp;"'!"&amp;$AQ$8&amp;ED$10,TRUE),""))</f>
        <v/>
      </c>
      <c r="EE29" s="182" t="str" cm="1">
        <f t="array" aca="1" ref="EE29" ca="1">IF($B29=par_list_vypnut,"",IF($O29&gt;=EE$9,INDIRECT("'"&amp;data!$B66&amp;"'!"&amp;$AQ$8&amp;EE$10,TRUE),""))</f>
        <v/>
      </c>
      <c r="EF29" s="182" t="str" cm="1">
        <f t="array" aca="1" ref="EF29" ca="1">IF($B29=par_list_vypnut,"",IF($O29&gt;=EF$9,INDIRECT("'"&amp;data!$B66&amp;"'!"&amp;$AQ$8&amp;EF$10,TRUE),""))</f>
        <v/>
      </c>
      <c r="EG29" s="182" t="str" cm="1">
        <f t="array" aca="1" ref="EG29" ca="1">IF($B29=par_list_vypnut,"",IF($O29&gt;=EG$9,INDIRECT("'"&amp;data!$B66&amp;"'!"&amp;$AQ$8&amp;EG$10,TRUE),""))</f>
        <v/>
      </c>
      <c r="EH29" s="182" t="str" cm="1">
        <f t="array" aca="1" ref="EH29" ca="1">IF($B29=par_list_vypnut,"",IF($O29&gt;=EH$9,INDIRECT("'"&amp;data!$B66&amp;"'!"&amp;$AQ$8&amp;EH$10,TRUE),""))</f>
        <v/>
      </c>
      <c r="EI29" s="188" t="str" cm="1">
        <f t="array" aca="1" ref="EI29" ca="1">IF($B29=par_list_vypnut,"",IF($O29&gt;=EI$9,INDIRECT("'"&amp;data!$B66&amp;"'!"&amp;$AQ$8&amp;EI$10,TRUE),""))</f>
        <v/>
      </c>
      <c r="EJ29" s="194" t="str">
        <f t="shared" ca="1" si="48"/>
        <v/>
      </c>
      <c r="EK29" s="182" t="str">
        <f t="shared" ca="1" si="23"/>
        <v/>
      </c>
      <c r="EL29" s="182" t="str">
        <f t="shared" ca="1" si="24"/>
        <v/>
      </c>
      <c r="EM29" s="182" t="str">
        <f t="shared" ca="1" si="25"/>
        <v/>
      </c>
      <c r="EN29" s="182" t="str">
        <f t="shared" ca="1" si="26"/>
        <v/>
      </c>
      <c r="EO29" s="182" t="str">
        <f t="shared" ca="1" si="27"/>
        <v/>
      </c>
      <c r="EP29" s="182" t="str">
        <f t="shared" ca="1" si="28"/>
        <v/>
      </c>
      <c r="EQ29" s="182" t="str">
        <f t="shared" ca="1" si="29"/>
        <v/>
      </c>
      <c r="ER29" s="182" t="str">
        <f t="shared" ca="1" si="30"/>
        <v/>
      </c>
      <c r="ES29" s="182" t="str">
        <f t="shared" ca="1" si="31"/>
        <v/>
      </c>
      <c r="ET29" s="182" t="str">
        <f t="shared" ca="1" si="32"/>
        <v/>
      </c>
      <c r="EU29" s="182" t="str">
        <f t="shared" ca="1" si="33"/>
        <v/>
      </c>
      <c r="EV29" s="182" t="str">
        <f t="shared" ca="1" si="34"/>
        <v/>
      </c>
      <c r="EW29" s="182" t="str">
        <f t="shared" ca="1" si="35"/>
        <v/>
      </c>
      <c r="EX29" s="182" t="str">
        <f t="shared" ca="1" si="36"/>
        <v/>
      </c>
      <c r="EY29" s="182" t="str">
        <f t="shared" ca="1" si="37"/>
        <v/>
      </c>
      <c r="EZ29" s="182" t="str">
        <f t="shared" ca="1" si="38"/>
        <v/>
      </c>
      <c r="FA29" s="182" t="str">
        <f t="shared" ca="1" si="39"/>
        <v/>
      </c>
      <c r="FB29" s="182" t="str">
        <f t="shared" ca="1" si="40"/>
        <v/>
      </c>
      <c r="FC29" s="182" t="str">
        <f t="shared" ca="1" si="41"/>
        <v/>
      </c>
      <c r="FD29" s="182" t="str">
        <f t="shared" ca="1" si="42"/>
        <v/>
      </c>
      <c r="FE29" s="182" t="str">
        <f t="shared" ca="1" si="43"/>
        <v/>
      </c>
      <c r="FF29" s="182" t="str">
        <f t="shared" ca="1" si="44"/>
        <v/>
      </c>
      <c r="FG29" s="182" t="str">
        <f t="shared" ca="1" si="45"/>
        <v/>
      </c>
      <c r="FH29" s="192" t="str">
        <f t="shared" ca="1" si="46"/>
        <v/>
      </c>
      <c r="FI29" s="195" t="str">
        <f t="shared" ca="1" si="47"/>
        <v>18. od 0</v>
      </c>
      <c r="FJ29" s="196"/>
    </row>
    <row r="30" spans="1:166" ht="15" thickBot="1" x14ac:dyDescent="0.35">
      <c r="A30" s="5" t="str">
        <f t="shared" ca="1" si="4"/>
        <v>par_list_chyba</v>
      </c>
      <c r="B30" s="5" t="str" cm="1">
        <f t="array" aca="1" ref="B30" ca="1">INDIRECT("'"&amp;data!B67&amp;"'!"&amp;ADDRESS(ROW('Přihláška č. 1'!$I$4),COLUMN('Přihláška č. 1'!$I$4),4))</f>
        <v>par_list_chyba</v>
      </c>
      <c r="C30" s="206" t="str">
        <f>HYPERLINK("#'"&amp;data!B67&amp;"'!D4","..."&amp;D30&amp;"!")</f>
        <v>...19!</v>
      </c>
      <c r="D30" s="5">
        <v>19</v>
      </c>
      <c r="E30" s="177" t="str">
        <f ca="1">IF(B30=par_list_vypnut,"",($S$7-1+data!D67)&amp;". od "&amp;I30)</f>
        <v>19. od 0</v>
      </c>
      <c r="F30" s="178"/>
      <c r="G30" s="179"/>
      <c r="H30" s="180"/>
      <c r="I30" s="181">
        <f t="shared" ca="1" si="5"/>
        <v>0</v>
      </c>
      <c r="J30" s="182" t="str">
        <f t="shared" ca="1" si="6"/>
        <v>chyba zkratky</v>
      </c>
      <c r="K30" s="183"/>
      <c r="L30" s="184" t="str" cm="1">
        <f t="array" aca="1" ref="L30" ca="1">IF(B30=par_list_vypnut,"",INDIRECT("'"&amp;data!B67&amp;"'!"&amp;ADDRESS(ROW('Přihláška č. 1'!$D$12),COLUMN('Přihláška č. 1'!$D$12),4)))</f>
        <v>Viz zpráva vpravo --&gt;</v>
      </c>
      <c r="M30" s="185" t="str">
        <f t="shared" ca="1" si="7"/>
        <v/>
      </c>
      <c r="N30" s="186" t="str">
        <f t="shared" ca="1" si="8"/>
        <v/>
      </c>
      <c r="O30" s="187" cm="1">
        <f t="array" aca="1" ref="O30" ca="1">IF(B30=par_list_vypnut,"",INDIRECT("'"&amp;data!B67&amp;"'!"&amp;ADDRESS(ROW('Přihláška č. 1'!$D$6),COLUMN('Přihláška č. 1'!$D$6),4)))</f>
        <v>0</v>
      </c>
      <c r="P30" s="182">
        <f ca="1">IF(B30=par_list_vypnut,"",COUNTIF(INDIRECT("'"&amp;data!B67&amp;"'!"&amp;ADDRESS(ROW('Přihláška č. 1'!$D$9),COLUMN('Přihláška č. 1'!$D$9),4)),"*")+COUNTIF(INDIRECT("'"&amp;data!B67&amp;"'!"&amp;ADDRESS(ROW('Přihláška č. 1'!$D$10),COLUMN('Přihláška č. 1'!$D$10),4)),"*"))</f>
        <v>0</v>
      </c>
      <c r="Q30" s="182">
        <f t="shared" ca="1" si="9"/>
        <v>0</v>
      </c>
      <c r="R30" s="182">
        <f t="shared" ca="1" si="10"/>
        <v>0</v>
      </c>
      <c r="S30" s="188">
        <f t="shared" ca="1" si="11"/>
        <v>0</v>
      </c>
      <c r="T30" s="187" cm="1">
        <f t="array" aca="1" ref="T30" ca="1">IF(B30=par_list_vypnut,"",INDIRECT("'"&amp;data!B67&amp;"'!"&amp;ADDRESS(ROW('Přihláška č. 1'!$D$4),COLUMN('Přihláška č. 1'!$D$4),4)))</f>
        <v>0</v>
      </c>
      <c r="U30" s="182" t="str" cm="1">
        <f t="array" aca="1" ref="U30" ca="1">IF(B30=par_list_vypnut,"",INDIRECT("'"&amp;data!B67&amp;"'!"&amp;ADDRESS(ROW('Přihláška č. 1'!$I$31),COLUMN('Přihláška č. 1'!$I$31),4)))</f>
        <v/>
      </c>
      <c r="V30" s="182" cm="1">
        <f t="array" aca="1" ref="V30" ca="1">IF(B30=par_list_vypnut,"",INDIRECT("'"&amp;data!B67&amp;"'!"&amp;ADDRESS(ROW('Přihláška č. 1'!$D$5),COLUMN('Přihláška č. 1'!$D$5),4)))</f>
        <v>0</v>
      </c>
      <c r="W30" s="182" t="str" cm="1">
        <f t="array" aca="1" ref="W30" ca="1">IF(B30=par_list_vypnut,"",IF(INDIRECT("'"&amp;data!B67&amp;"'!"&amp;ADDRESS(ROW('Přihláška č. 1'!$D$8),COLUMN('Přihláška č. 1'!$D$8),4),TRUE)="","",INDIRECT("'"&amp;data!B67&amp;"'!"&amp;ADDRESS(ROW('Přihláška č. 1'!$D$8),COLUMN('Přihláška č. 1'!$D$8),4),TRUE)))</f>
        <v/>
      </c>
      <c r="X30" s="189" t="str" cm="1">
        <f t="array" aca="1" ref="X30" ca="1">IF(B30=par_list_vypnut,"",INDIRECT("'"&amp;data!B67&amp;"'!"&amp;ADDRESS(ROW('Přihláška č. 1'!$I$20),COLUMN('Přihláška č. 1'!$I$20),4)))</f>
        <v/>
      </c>
      <c r="Y30" s="190"/>
      <c r="Z30" s="191"/>
      <c r="AA30" s="187" t="str" cm="1">
        <f t="array" aca="1" ref="AA30" ca="1">IF(OR(B30=par_list_vypnut,P30&lt;1),"",PROPER(INDIRECT("'"&amp;data!B67&amp;"'!"&amp;ADDRESS(ROW('Přihláška č. 1'!$D$9),COLUMN('Přihláška č. 1'!$D$9),4))))</f>
        <v/>
      </c>
      <c r="AB30" s="182" t="str" cm="1">
        <f t="array" aca="1" ref="AB30" ca="1">IF(OR(B30=par_list_vypnut,P30&lt;2),"",PROPER(INDIRECT("'"&amp;data!B67&amp;"'!"&amp;ADDRESS(ROW('Přihláška č. 1'!$D$10),COLUMN('Přihláška č. 1'!$D$10),4))))</f>
        <v/>
      </c>
      <c r="AC30" s="182" t="str">
        <f t="shared" ca="1" si="12"/>
        <v/>
      </c>
      <c r="AD30" s="188" t="str">
        <f t="shared" ca="1" si="13"/>
        <v/>
      </c>
      <c r="AE30" s="187" t="str">
        <f t="shared" ca="1" si="14"/>
        <v/>
      </c>
      <c r="AF30" s="182" t="str">
        <f t="shared" ca="1" si="15"/>
        <v/>
      </c>
      <c r="AG30" s="182" t="str">
        <f t="shared" ca="1" si="16"/>
        <v/>
      </c>
      <c r="AH30" s="182" t="str">
        <f t="shared" ca="1" si="17"/>
        <v/>
      </c>
      <c r="AI30" s="182" t="str">
        <f t="shared" ca="1" si="18"/>
        <v/>
      </c>
      <c r="AJ30" s="192" t="str">
        <f t="shared" ca="1" si="19"/>
        <v/>
      </c>
      <c r="AK30" s="182" t="str">
        <f t="shared" ca="1" si="20"/>
        <v/>
      </c>
      <c r="AL30" s="182" t="str">
        <f t="shared" ca="1" si="21"/>
        <v/>
      </c>
      <c r="AM30" s="193" t="str">
        <f t="shared" ca="1" si="22"/>
        <v/>
      </c>
      <c r="AN30" s="187" t="str" cm="1">
        <f t="array" aca="1" ref="AN30" ca="1">IF(OR($B30=par_list_vypnut,$O30&lt;AN$9),"",PROPER(TRIM(INDIRECT("'"&amp;data!$B67&amp;"'!"&amp;$AN$8&amp;AN$10))))</f>
        <v/>
      </c>
      <c r="AO30" s="182" t="str" cm="1">
        <f t="array" aca="1" ref="AO30" ca="1">IF(OR($B30=par_list_vypnut,$O30&lt;AO$9),"",PROPER(TRIM(INDIRECT("'"&amp;data!$B67&amp;"'!"&amp;$AO$8&amp;AO$10))))</f>
        <v/>
      </c>
      <c r="AP30" s="182" t="str" cm="1">
        <f t="array" aca="1" ref="AP30" ca="1">IF(OR($B30=par_list_vypnut,$O30&lt;AP$9),"",PROPER(TRIM(INDIRECT("'"&amp;data!$B67&amp;"'!"&amp;$AN$8&amp;AP$10))))</f>
        <v/>
      </c>
      <c r="AQ30" s="182" t="str" cm="1">
        <f t="array" aca="1" ref="AQ30" ca="1">IF(OR($B30=par_list_vypnut,$O30&lt;AQ$9),"",PROPER(TRIM(INDIRECT("'"&amp;data!$B67&amp;"'!"&amp;$AO$8&amp;AQ$10))))</f>
        <v/>
      </c>
      <c r="AR30" s="182" t="str" cm="1">
        <f t="array" aca="1" ref="AR30" ca="1">IF(OR($B30=par_list_vypnut,$O30&lt;AR$9),"",PROPER(TRIM(INDIRECT("'"&amp;data!$B67&amp;"'!"&amp;$AN$8&amp;AR$10))))</f>
        <v/>
      </c>
      <c r="AS30" s="182" t="str" cm="1">
        <f t="array" aca="1" ref="AS30" ca="1">IF(OR($B30=par_list_vypnut,$O30&lt;AS$9),"",PROPER(TRIM(INDIRECT("'"&amp;data!$B67&amp;"'!"&amp;$AO$8&amp;AS$10))))</f>
        <v/>
      </c>
      <c r="AT30" s="182" t="str" cm="1">
        <f t="array" aca="1" ref="AT30" ca="1">IF(OR($B30=par_list_vypnut,$O30&lt;AT$9),"",PROPER(TRIM(INDIRECT("'"&amp;data!$B67&amp;"'!"&amp;$AN$8&amp;AT$10))))</f>
        <v/>
      </c>
      <c r="AU30" s="182" t="str" cm="1">
        <f t="array" aca="1" ref="AU30" ca="1">IF(OR($B30=par_list_vypnut,$O30&lt;AU$9),"",PROPER(TRIM(INDIRECT("'"&amp;data!$B67&amp;"'!"&amp;$AO$8&amp;AU$10))))</f>
        <v/>
      </c>
      <c r="AV30" s="182" t="str" cm="1">
        <f t="array" aca="1" ref="AV30" ca="1">IF(OR($B30=par_list_vypnut,$O30&lt;AV$9),"",PROPER(TRIM(INDIRECT("'"&amp;data!$B67&amp;"'!"&amp;$AN$8&amp;AV$10))))</f>
        <v/>
      </c>
      <c r="AW30" s="182" t="str" cm="1">
        <f t="array" aca="1" ref="AW30" ca="1">IF(OR($B30=par_list_vypnut,$O30&lt;AW$9),"",PROPER(TRIM(INDIRECT("'"&amp;data!$B67&amp;"'!"&amp;$AO$8&amp;AW$10))))</f>
        <v/>
      </c>
      <c r="AX30" s="182" t="str" cm="1">
        <f t="array" aca="1" ref="AX30" ca="1">IF(OR($B30=par_list_vypnut,$O30&lt;AX$9),"",PROPER(TRIM(INDIRECT("'"&amp;data!$B67&amp;"'!"&amp;$AN$8&amp;AX$10))))</f>
        <v/>
      </c>
      <c r="AY30" s="182" t="str" cm="1">
        <f t="array" aca="1" ref="AY30" ca="1">IF(OR($B30=par_list_vypnut,$O30&lt;AY$9),"",PROPER(TRIM(INDIRECT("'"&amp;data!$B67&amp;"'!"&amp;$AO$8&amp;AY$10))))</f>
        <v/>
      </c>
      <c r="AZ30" s="182" t="str" cm="1">
        <f t="array" aca="1" ref="AZ30" ca="1">IF(OR($B30=par_list_vypnut,$O30&lt;AZ$9),"",PROPER(TRIM(INDIRECT("'"&amp;data!$B67&amp;"'!"&amp;$AN$8&amp;AZ$10))))</f>
        <v/>
      </c>
      <c r="BA30" s="182" t="str" cm="1">
        <f t="array" aca="1" ref="BA30" ca="1">IF(OR($B30=par_list_vypnut,$O30&lt;BA$9),"",PROPER(TRIM(INDIRECT("'"&amp;data!$B67&amp;"'!"&amp;$AO$8&amp;BA$10))))</f>
        <v/>
      </c>
      <c r="BB30" s="182" t="str" cm="1">
        <f t="array" aca="1" ref="BB30" ca="1">IF(OR($B30=par_list_vypnut,$O30&lt;BB$9),"",PROPER(TRIM(INDIRECT("'"&amp;data!$B67&amp;"'!"&amp;$AN$8&amp;BB$10))))</f>
        <v/>
      </c>
      <c r="BC30" s="182" t="str" cm="1">
        <f t="array" aca="1" ref="BC30" ca="1">IF(OR($B30=par_list_vypnut,$O30&lt;BC$9),"",PROPER(TRIM(INDIRECT("'"&amp;data!$B67&amp;"'!"&amp;$AO$8&amp;BC$10))))</f>
        <v/>
      </c>
      <c r="BD30" s="182" t="str" cm="1">
        <f t="array" aca="1" ref="BD30" ca="1">IF(OR($B30=par_list_vypnut,$O30&lt;BD$9),"",PROPER(TRIM(INDIRECT("'"&amp;data!$B67&amp;"'!"&amp;$AN$8&amp;BD$10))))</f>
        <v/>
      </c>
      <c r="BE30" s="182" t="str" cm="1">
        <f t="array" aca="1" ref="BE30" ca="1">IF(OR($B30=par_list_vypnut,$O30&lt;BE$9),"",PROPER(TRIM(INDIRECT("'"&amp;data!$B67&amp;"'!"&amp;$AO$8&amp;BE$10))))</f>
        <v/>
      </c>
      <c r="BF30" s="182" t="str" cm="1">
        <f t="array" aca="1" ref="BF30" ca="1">IF(OR($B30=par_list_vypnut,$O30&lt;BF$9),"",PROPER(TRIM(INDIRECT("'"&amp;data!$B67&amp;"'!"&amp;$AN$8&amp;BF$10))))</f>
        <v/>
      </c>
      <c r="BG30" s="182" t="str" cm="1">
        <f t="array" aca="1" ref="BG30" ca="1">IF(OR($B30=par_list_vypnut,$O30&lt;BG$9),"",PROPER(TRIM(INDIRECT("'"&amp;data!$B67&amp;"'!"&amp;$AO$8&amp;BG$10))))</f>
        <v/>
      </c>
      <c r="BH30" s="182" t="str" cm="1">
        <f t="array" aca="1" ref="BH30" ca="1">IF(OR($B30=par_list_vypnut,$O30&lt;BH$9),"",PROPER(TRIM(INDIRECT("'"&amp;data!$B67&amp;"'!"&amp;$AN$8&amp;BH$10))))</f>
        <v/>
      </c>
      <c r="BI30" s="182" t="str" cm="1">
        <f t="array" aca="1" ref="BI30" ca="1">IF(OR($B30=par_list_vypnut,$O30&lt;BI$9),"",PROPER(TRIM(INDIRECT("'"&amp;data!$B67&amp;"'!"&amp;$AO$8&amp;BI$10))))</f>
        <v/>
      </c>
      <c r="BJ30" s="182" t="str" cm="1">
        <f t="array" aca="1" ref="BJ30" ca="1">IF(OR($B30=par_list_vypnut,$O30&lt;BJ$9),"",PROPER(TRIM(INDIRECT("'"&amp;data!$B67&amp;"'!"&amp;$AN$8&amp;BJ$10))))</f>
        <v/>
      </c>
      <c r="BK30" s="182" t="str" cm="1">
        <f t="array" aca="1" ref="BK30" ca="1">IF(OR($B30=par_list_vypnut,$O30&lt;BK$9),"",PROPER(TRIM(INDIRECT("'"&amp;data!$B67&amp;"'!"&amp;$AO$8&amp;BK$10))))</f>
        <v/>
      </c>
      <c r="BL30" s="182" t="str" cm="1">
        <f t="array" aca="1" ref="BL30" ca="1">IF(OR($B30=par_list_vypnut,$O30&lt;BL$9),"",PROPER(TRIM(INDIRECT("'"&amp;data!$B67&amp;"'!"&amp;$AN$8&amp;BL$10))))</f>
        <v/>
      </c>
      <c r="BM30" s="182" t="str" cm="1">
        <f t="array" aca="1" ref="BM30" ca="1">IF(OR($B30=par_list_vypnut,$O30&lt;BM$9),"",PROPER(TRIM(INDIRECT("'"&amp;data!$B67&amp;"'!"&amp;$AO$8&amp;BM$10))))</f>
        <v/>
      </c>
      <c r="BN30" s="182" t="str" cm="1">
        <f t="array" aca="1" ref="BN30" ca="1">IF(OR($B30=par_list_vypnut,$O30&lt;BN$9),"",PROPER(TRIM(INDIRECT("'"&amp;data!$B67&amp;"'!"&amp;$AN$8&amp;BN$10))))</f>
        <v/>
      </c>
      <c r="BO30" s="182" t="str" cm="1">
        <f t="array" aca="1" ref="BO30" ca="1">IF(OR($B30=par_list_vypnut,$O30&lt;BO$9),"",PROPER(TRIM(INDIRECT("'"&amp;data!$B67&amp;"'!"&amp;$AO$8&amp;BO$10))))</f>
        <v/>
      </c>
      <c r="BP30" s="182" t="str" cm="1">
        <f t="array" aca="1" ref="BP30" ca="1">IF(OR($B30=par_list_vypnut,$O30&lt;BP$9),"",PROPER(TRIM(INDIRECT("'"&amp;data!$B67&amp;"'!"&amp;$AN$8&amp;BP$10))))</f>
        <v/>
      </c>
      <c r="BQ30" s="182" t="str" cm="1">
        <f t="array" aca="1" ref="BQ30" ca="1">IF(OR($B30=par_list_vypnut,$O30&lt;BQ$9),"",PROPER(TRIM(INDIRECT("'"&amp;data!$B67&amp;"'!"&amp;$AO$8&amp;BQ$10))))</f>
        <v/>
      </c>
      <c r="BR30" s="182" t="str" cm="1">
        <f t="array" aca="1" ref="BR30" ca="1">IF(OR($B30=par_list_vypnut,$O30&lt;BR$9),"",PROPER(TRIM(INDIRECT("'"&amp;data!$B67&amp;"'!"&amp;$AN$8&amp;BR$10))))</f>
        <v/>
      </c>
      <c r="BS30" s="182" t="str" cm="1">
        <f t="array" aca="1" ref="BS30" ca="1">IF(OR($B30=par_list_vypnut,$O30&lt;BS$9),"",PROPER(TRIM(INDIRECT("'"&amp;data!$B67&amp;"'!"&amp;$AO$8&amp;BS$10))))</f>
        <v/>
      </c>
      <c r="BT30" s="182" t="str" cm="1">
        <f t="array" aca="1" ref="BT30" ca="1">IF(OR($B30=par_list_vypnut,$O30&lt;BT$9),"",PROPER(TRIM(INDIRECT("'"&amp;data!$B67&amp;"'!"&amp;$AN$8&amp;BT$10))))</f>
        <v/>
      </c>
      <c r="BU30" s="182" t="str" cm="1">
        <f t="array" aca="1" ref="BU30" ca="1">IF(OR($B30=par_list_vypnut,$O30&lt;BU$9),"",PROPER(TRIM(INDIRECT("'"&amp;data!$B67&amp;"'!"&amp;$AO$8&amp;BU$10))))</f>
        <v/>
      </c>
      <c r="BV30" s="182" t="str" cm="1">
        <f t="array" aca="1" ref="BV30" ca="1">IF(OR($B30=par_list_vypnut,$O30&lt;BV$9),"",PROPER(TRIM(INDIRECT("'"&amp;data!$B67&amp;"'!"&amp;$AN$8&amp;BV$10))))</f>
        <v/>
      </c>
      <c r="BW30" s="182" t="str" cm="1">
        <f t="array" aca="1" ref="BW30" ca="1">IF(OR($B30=par_list_vypnut,$O30&lt;BW$9),"",PROPER(TRIM(INDIRECT("'"&amp;data!$B67&amp;"'!"&amp;$AO$8&amp;BW$10))))</f>
        <v/>
      </c>
      <c r="BX30" s="182" t="str" cm="1">
        <f t="array" aca="1" ref="BX30" ca="1">IF(OR($B30=par_list_vypnut,$O30&lt;BX$9),"",PROPER(TRIM(INDIRECT("'"&amp;data!$B67&amp;"'!"&amp;$AN$8&amp;BX$10))))</f>
        <v/>
      </c>
      <c r="BY30" s="182" t="str" cm="1">
        <f t="array" aca="1" ref="BY30" ca="1">IF(OR($B30=par_list_vypnut,$O30&lt;BY$9),"",PROPER(TRIM(INDIRECT("'"&amp;data!$B67&amp;"'!"&amp;$AO$8&amp;BY$10))))</f>
        <v/>
      </c>
      <c r="BZ30" s="182" t="str" cm="1">
        <f t="array" aca="1" ref="BZ30" ca="1">IF(OR($B30=par_list_vypnut,$O30&lt;BZ$9),"",PROPER(TRIM(INDIRECT("'"&amp;data!$B67&amp;"'!"&amp;$AN$8&amp;BZ$10))))</f>
        <v/>
      </c>
      <c r="CA30" s="182" t="str" cm="1">
        <f t="array" aca="1" ref="CA30" ca="1">IF(OR($B30=par_list_vypnut,$O30&lt;CA$9),"",PROPER(TRIM(INDIRECT("'"&amp;data!$B67&amp;"'!"&amp;$AO$8&amp;CA$10))))</f>
        <v/>
      </c>
      <c r="CB30" s="182" t="str" cm="1">
        <f t="array" aca="1" ref="CB30" ca="1">IF(OR($B30=par_list_vypnut,$O30&lt;CB$9),"",PROPER(TRIM(INDIRECT("'"&amp;data!$B67&amp;"'!"&amp;$AN$8&amp;CB$10))))</f>
        <v/>
      </c>
      <c r="CC30" s="182" t="str" cm="1">
        <f t="array" aca="1" ref="CC30" ca="1">IF(OR($B30=par_list_vypnut,$O30&lt;CC$9),"",PROPER(TRIM(INDIRECT("'"&amp;data!$B67&amp;"'!"&amp;$AO$8&amp;CC$10))))</f>
        <v/>
      </c>
      <c r="CD30" s="182" t="str" cm="1">
        <f t="array" aca="1" ref="CD30" ca="1">IF(OR($B30=par_list_vypnut,$O30&lt;CD$9),"",PROPER(TRIM(INDIRECT("'"&amp;data!$B67&amp;"'!"&amp;$AN$8&amp;CD$10))))</f>
        <v/>
      </c>
      <c r="CE30" s="182" t="str" cm="1">
        <f t="array" aca="1" ref="CE30" ca="1">IF(OR($B30=par_list_vypnut,$O30&lt;CE$9),"",PROPER(TRIM(INDIRECT("'"&amp;data!$B67&amp;"'!"&amp;$AO$8&amp;CE$10))))</f>
        <v/>
      </c>
      <c r="CF30" s="182" t="str" cm="1">
        <f t="array" aca="1" ref="CF30" ca="1">IF(OR($B30=par_list_vypnut,$O30&lt;CF$9),"",PROPER(TRIM(INDIRECT("'"&amp;data!$B67&amp;"'!"&amp;$AN$8&amp;CF$10))))</f>
        <v/>
      </c>
      <c r="CG30" s="182" t="str" cm="1">
        <f t="array" aca="1" ref="CG30" ca="1">IF(OR($B30=par_list_vypnut,$O30&lt;CG$9),"",PROPER(TRIM(INDIRECT("'"&amp;data!$B67&amp;"'!"&amp;$AO$8&amp;CG$10))))</f>
        <v/>
      </c>
      <c r="CH30" s="182" t="str" cm="1">
        <f t="array" aca="1" ref="CH30" ca="1">IF(OR($B30=par_list_vypnut,$O30&lt;CH$9),"",PROPER(TRIM(INDIRECT("'"&amp;data!$B67&amp;"'!"&amp;$AN$8&amp;CH$10))))</f>
        <v/>
      </c>
      <c r="CI30" s="182" t="str" cm="1">
        <f t="array" aca="1" ref="CI30" ca="1">IF(OR($B30=par_list_vypnut,$O30&lt;CI$9),"",PROPER(TRIM(INDIRECT("'"&amp;data!$B67&amp;"'!"&amp;$AO$8&amp;CI$10))))</f>
        <v/>
      </c>
      <c r="CJ30" s="182" t="str" cm="1">
        <f t="array" aca="1" ref="CJ30" ca="1">IF(OR($B30=par_list_vypnut,$O30&lt;CJ$9),"",PROPER(TRIM(INDIRECT("'"&amp;data!$B67&amp;"'!"&amp;$AN$8&amp;CJ$10))))</f>
        <v/>
      </c>
      <c r="CK30" s="188" t="str" cm="1">
        <f t="array" aca="1" ref="CK30" ca="1">IF(OR($B30=par_list_vypnut,$O30&lt;CK$9),"",PROPER(TRIM(INDIRECT("'"&amp;data!$B67&amp;"'!"&amp;$AO$8&amp;CK$10))))</f>
        <v/>
      </c>
      <c r="CL30" s="194" t="str" cm="1">
        <f t="array" aca="1" ref="CL30" ca="1">IF($B30=par_list_vypnut,"",IF($O30&gt;=CL$9,VALUE(TRIM(INDIRECT("'"&amp;data!$B67&amp;"'!"&amp;$AP$8&amp;CL$10))),""))</f>
        <v/>
      </c>
      <c r="CM30" s="182" t="str" cm="1">
        <f t="array" aca="1" ref="CM30" ca="1">IF($B30=par_list_vypnut,"",IF($O30&gt;=CM$9,VALUE(TRIM(INDIRECT("'"&amp;data!$B67&amp;"'!"&amp;$AP$8&amp;CM$10))),""))</f>
        <v/>
      </c>
      <c r="CN30" s="182" t="str" cm="1">
        <f t="array" aca="1" ref="CN30" ca="1">IF($B30=par_list_vypnut,"",IF($O30&gt;=CN$9,VALUE(TRIM(INDIRECT("'"&amp;data!$B67&amp;"'!"&amp;$AP$8&amp;CN$10))),""))</f>
        <v/>
      </c>
      <c r="CO30" s="182" t="str" cm="1">
        <f t="array" aca="1" ref="CO30" ca="1">IF($B30=par_list_vypnut,"",IF($O30&gt;=CO$9,VALUE(TRIM(INDIRECT("'"&amp;data!$B67&amp;"'!"&amp;$AP$8&amp;CO$10))),""))</f>
        <v/>
      </c>
      <c r="CP30" s="182" t="str" cm="1">
        <f t="array" aca="1" ref="CP30" ca="1">IF($B30=par_list_vypnut,"",IF($O30&gt;=CP$9,VALUE(TRIM(INDIRECT("'"&amp;data!$B67&amp;"'!"&amp;$AP$8&amp;CP$10))),""))</f>
        <v/>
      </c>
      <c r="CQ30" s="182" t="str" cm="1">
        <f t="array" aca="1" ref="CQ30" ca="1">IF($B30=par_list_vypnut,"",IF($O30&gt;=CQ$9,VALUE(TRIM(INDIRECT("'"&amp;data!$B67&amp;"'!"&amp;$AP$8&amp;CQ$10))),""))</f>
        <v/>
      </c>
      <c r="CR30" s="182" t="str" cm="1">
        <f t="array" aca="1" ref="CR30" ca="1">IF($B30=par_list_vypnut,"",IF($O30&gt;=CR$9,VALUE(TRIM(INDIRECT("'"&amp;data!$B67&amp;"'!"&amp;$AP$8&amp;CR$10))),""))</f>
        <v/>
      </c>
      <c r="CS30" s="182" t="str" cm="1">
        <f t="array" aca="1" ref="CS30" ca="1">IF($B30=par_list_vypnut,"",IF($O30&gt;=CS$9,VALUE(TRIM(INDIRECT("'"&amp;data!$B67&amp;"'!"&amp;$AP$8&amp;CS$10))),""))</f>
        <v/>
      </c>
      <c r="CT30" s="182" t="str" cm="1">
        <f t="array" aca="1" ref="CT30" ca="1">IF($B30=par_list_vypnut,"",IF($O30&gt;=CT$9,VALUE(TRIM(INDIRECT("'"&amp;data!$B67&amp;"'!"&amp;$AP$8&amp;CT$10))),""))</f>
        <v/>
      </c>
      <c r="CU30" s="182" t="str" cm="1">
        <f t="array" aca="1" ref="CU30" ca="1">IF($B30=par_list_vypnut,"",IF($O30&gt;=CU$9,VALUE(TRIM(INDIRECT("'"&amp;data!$B67&amp;"'!"&amp;$AP$8&amp;CU$10))),""))</f>
        <v/>
      </c>
      <c r="CV30" s="182" t="str" cm="1">
        <f t="array" aca="1" ref="CV30" ca="1">IF($B30=par_list_vypnut,"",IF($O30&gt;=CV$9,VALUE(TRIM(INDIRECT("'"&amp;data!$B67&amp;"'!"&amp;$AP$8&amp;CV$10))),""))</f>
        <v/>
      </c>
      <c r="CW30" s="182" t="str" cm="1">
        <f t="array" aca="1" ref="CW30" ca="1">IF($B30=par_list_vypnut,"",IF($O30&gt;=CW$9,VALUE(TRIM(INDIRECT("'"&amp;data!$B67&amp;"'!"&amp;$AP$8&amp;CW$10))),""))</f>
        <v/>
      </c>
      <c r="CX30" s="182" t="str" cm="1">
        <f t="array" aca="1" ref="CX30" ca="1">IF($B30=par_list_vypnut,"",IF($O30&gt;=CX$9,VALUE(TRIM(INDIRECT("'"&amp;data!$B67&amp;"'!"&amp;$AP$8&amp;CX$10))),""))</f>
        <v/>
      </c>
      <c r="CY30" s="182" t="str" cm="1">
        <f t="array" aca="1" ref="CY30" ca="1">IF($B30=par_list_vypnut,"",IF($O30&gt;=CY$9,VALUE(TRIM(INDIRECT("'"&amp;data!$B67&amp;"'!"&amp;$AP$8&amp;CY$10))),""))</f>
        <v/>
      </c>
      <c r="CZ30" s="182" t="str" cm="1">
        <f t="array" aca="1" ref="CZ30" ca="1">IF($B30=par_list_vypnut,"",IF($O30&gt;=CZ$9,VALUE(TRIM(INDIRECT("'"&amp;data!$B67&amp;"'!"&amp;$AP$8&amp;CZ$10))),""))</f>
        <v/>
      </c>
      <c r="DA30" s="182" t="str" cm="1">
        <f t="array" aca="1" ref="DA30" ca="1">IF($B30=par_list_vypnut,"",IF($O30&gt;=DA$9,VALUE(TRIM(INDIRECT("'"&amp;data!$B67&amp;"'!"&amp;$AP$8&amp;DA$10))),""))</f>
        <v/>
      </c>
      <c r="DB30" s="182" t="str" cm="1">
        <f t="array" aca="1" ref="DB30" ca="1">IF($B30=par_list_vypnut,"",IF($O30&gt;=DB$9,VALUE(TRIM(INDIRECT("'"&amp;data!$B67&amp;"'!"&amp;$AP$8&amp;DB$10))),""))</f>
        <v/>
      </c>
      <c r="DC30" s="182" t="str" cm="1">
        <f t="array" aca="1" ref="DC30" ca="1">IF($B30=par_list_vypnut,"",IF($O30&gt;=DC$9,VALUE(TRIM(INDIRECT("'"&amp;data!$B67&amp;"'!"&amp;$AP$8&amp;DC$10))),""))</f>
        <v/>
      </c>
      <c r="DD30" s="182" t="str" cm="1">
        <f t="array" aca="1" ref="DD30" ca="1">IF($B30=par_list_vypnut,"",IF($O30&gt;=DD$9,VALUE(TRIM(INDIRECT("'"&amp;data!$B67&amp;"'!"&amp;$AP$8&amp;DD$10))),""))</f>
        <v/>
      </c>
      <c r="DE30" s="182" t="str" cm="1">
        <f t="array" aca="1" ref="DE30" ca="1">IF($B30=par_list_vypnut,"",IF($O30&gt;=DE$9,VALUE(TRIM(INDIRECT("'"&amp;data!$B67&amp;"'!"&amp;$AP$8&amp;DE$10))),""))</f>
        <v/>
      </c>
      <c r="DF30" s="182" t="str" cm="1">
        <f t="array" aca="1" ref="DF30" ca="1">IF($B30=par_list_vypnut,"",IF($O30&gt;=DF$9,VALUE(TRIM(INDIRECT("'"&amp;data!$B67&amp;"'!"&amp;$AP$8&amp;DF$10))),""))</f>
        <v/>
      </c>
      <c r="DG30" s="182" t="str" cm="1">
        <f t="array" aca="1" ref="DG30" ca="1">IF($B30=par_list_vypnut,"",IF($O30&gt;=DG$9,VALUE(TRIM(INDIRECT("'"&amp;data!$B67&amp;"'!"&amp;$AP$8&amp;DG$10))),""))</f>
        <v/>
      </c>
      <c r="DH30" s="182" t="str" cm="1">
        <f t="array" aca="1" ref="DH30" ca="1">IF($B30=par_list_vypnut,"",IF($O30&gt;=DH$9,VALUE(TRIM(INDIRECT("'"&amp;data!$B67&amp;"'!"&amp;$AP$8&amp;DH$10))),""))</f>
        <v/>
      </c>
      <c r="DI30" s="182" t="str" cm="1">
        <f t="array" aca="1" ref="DI30" ca="1">IF($B30=par_list_vypnut,"",IF($O30&gt;=DI$9,VALUE(TRIM(INDIRECT("'"&amp;data!$B67&amp;"'!"&amp;$AP$8&amp;DI$10))),""))</f>
        <v/>
      </c>
      <c r="DJ30" s="188" t="str" cm="1">
        <f t="array" aca="1" ref="DJ30" ca="1">IF($B30=par_list_vypnut,"",IF($O30&gt;=DJ$9,VALUE(TRIM(INDIRECT("'"&amp;data!$B67&amp;"'!"&amp;$AP$8&amp;DJ$10))),""))</f>
        <v/>
      </c>
      <c r="DK30" s="187" t="str" cm="1">
        <f t="array" aca="1" ref="DK30" ca="1">IF($B30=par_list_vypnut,"",IF($O30&gt;=DK$9,INDIRECT("'"&amp;data!$B67&amp;"'!"&amp;$AQ$8&amp;DK$10,TRUE),""))</f>
        <v/>
      </c>
      <c r="DL30" s="182" t="str" cm="1">
        <f t="array" aca="1" ref="DL30" ca="1">IF($B30=par_list_vypnut,"",IF($O30&gt;=DL$9,INDIRECT("'"&amp;data!$B67&amp;"'!"&amp;$AQ$8&amp;DL$10,TRUE),""))</f>
        <v/>
      </c>
      <c r="DM30" s="182" t="str" cm="1">
        <f t="array" aca="1" ref="DM30" ca="1">IF($B30=par_list_vypnut,"",IF($O30&gt;=DM$9,INDIRECT("'"&amp;data!$B67&amp;"'!"&amp;$AQ$8&amp;DM$10,TRUE),""))</f>
        <v/>
      </c>
      <c r="DN30" s="182" t="str" cm="1">
        <f t="array" aca="1" ref="DN30" ca="1">IF($B30=par_list_vypnut,"",IF($O30&gt;=DN$9,INDIRECT("'"&amp;data!$B67&amp;"'!"&amp;$AQ$8&amp;DN$10,TRUE),""))</f>
        <v/>
      </c>
      <c r="DO30" s="182" t="str" cm="1">
        <f t="array" aca="1" ref="DO30" ca="1">IF($B30=par_list_vypnut,"",IF($O30&gt;=DO$9,INDIRECT("'"&amp;data!$B67&amp;"'!"&amp;$AQ$8&amp;DO$10,TRUE),""))</f>
        <v/>
      </c>
      <c r="DP30" s="182" t="str" cm="1">
        <f t="array" aca="1" ref="DP30" ca="1">IF($B30=par_list_vypnut,"",IF($O30&gt;=DP$9,INDIRECT("'"&amp;data!$B67&amp;"'!"&amp;$AQ$8&amp;DP$10,TRUE),""))</f>
        <v/>
      </c>
      <c r="DQ30" s="182" t="str" cm="1">
        <f t="array" aca="1" ref="DQ30" ca="1">IF($B30=par_list_vypnut,"",IF($O30&gt;=DQ$9,INDIRECT("'"&amp;data!$B67&amp;"'!"&amp;$AQ$8&amp;DQ$10,TRUE),""))</f>
        <v/>
      </c>
      <c r="DR30" s="182" t="str" cm="1">
        <f t="array" aca="1" ref="DR30" ca="1">IF($B30=par_list_vypnut,"",IF($O30&gt;=DR$9,INDIRECT("'"&amp;data!$B67&amp;"'!"&amp;$AQ$8&amp;DR$10,TRUE),""))</f>
        <v/>
      </c>
      <c r="DS30" s="182" t="str" cm="1">
        <f t="array" aca="1" ref="DS30" ca="1">IF($B30=par_list_vypnut,"",IF($O30&gt;=DS$9,INDIRECT("'"&amp;data!$B67&amp;"'!"&amp;$AQ$8&amp;DS$10,TRUE),""))</f>
        <v/>
      </c>
      <c r="DT30" s="182" t="str" cm="1">
        <f t="array" aca="1" ref="DT30" ca="1">IF($B30=par_list_vypnut,"",IF($O30&gt;=DT$9,INDIRECT("'"&amp;data!$B67&amp;"'!"&amp;$AQ$8&amp;DT$10,TRUE),""))</f>
        <v/>
      </c>
      <c r="DU30" s="182" t="str" cm="1">
        <f t="array" aca="1" ref="DU30" ca="1">IF($B30=par_list_vypnut,"",IF($O30&gt;=DU$9,INDIRECT("'"&amp;data!$B67&amp;"'!"&amp;$AQ$8&amp;DU$10,TRUE),""))</f>
        <v/>
      </c>
      <c r="DV30" s="182" t="str" cm="1">
        <f t="array" aca="1" ref="DV30" ca="1">IF($B30=par_list_vypnut,"",IF($O30&gt;=DV$9,INDIRECT("'"&amp;data!$B67&amp;"'!"&amp;$AQ$8&amp;DV$10,TRUE),""))</f>
        <v/>
      </c>
      <c r="DW30" s="182" t="str" cm="1">
        <f t="array" aca="1" ref="DW30" ca="1">IF($B30=par_list_vypnut,"",IF($O30&gt;=DW$9,INDIRECT("'"&amp;data!$B67&amp;"'!"&amp;$AQ$8&amp;DW$10,TRUE),""))</f>
        <v/>
      </c>
      <c r="DX30" s="182" t="str" cm="1">
        <f t="array" aca="1" ref="DX30" ca="1">IF($B30=par_list_vypnut,"",IF($O30&gt;=DX$9,INDIRECT("'"&amp;data!$B67&amp;"'!"&amp;$AQ$8&amp;DX$10,TRUE),""))</f>
        <v/>
      </c>
      <c r="DY30" s="182" t="str" cm="1">
        <f t="array" aca="1" ref="DY30" ca="1">IF($B30=par_list_vypnut,"",IF($O30&gt;=DY$9,INDIRECT("'"&amp;data!$B67&amp;"'!"&amp;$AQ$8&amp;DY$10,TRUE),""))</f>
        <v/>
      </c>
      <c r="DZ30" s="182" t="str" cm="1">
        <f t="array" aca="1" ref="DZ30" ca="1">IF($B30=par_list_vypnut,"",IF($O30&gt;=DZ$9,INDIRECT("'"&amp;data!$B67&amp;"'!"&amp;$AQ$8&amp;DZ$10,TRUE),""))</f>
        <v/>
      </c>
      <c r="EA30" s="182" t="str" cm="1">
        <f t="array" aca="1" ref="EA30" ca="1">IF($B30=par_list_vypnut,"",IF($O30&gt;=EA$9,INDIRECT("'"&amp;data!$B67&amp;"'!"&amp;$AQ$8&amp;EA$10,TRUE),""))</f>
        <v/>
      </c>
      <c r="EB30" s="182" t="str" cm="1">
        <f t="array" aca="1" ref="EB30" ca="1">IF($B30=par_list_vypnut,"",IF($O30&gt;=EB$9,INDIRECT("'"&amp;data!$B67&amp;"'!"&amp;$AQ$8&amp;EB$10,TRUE),""))</f>
        <v/>
      </c>
      <c r="EC30" s="182" t="str" cm="1">
        <f t="array" aca="1" ref="EC30" ca="1">IF($B30=par_list_vypnut,"",IF($O30&gt;=EC$9,INDIRECT("'"&amp;data!$B67&amp;"'!"&amp;$AQ$8&amp;EC$10,TRUE),""))</f>
        <v/>
      </c>
      <c r="ED30" s="182" t="str" cm="1">
        <f t="array" aca="1" ref="ED30" ca="1">IF($B30=par_list_vypnut,"",IF($O30&gt;=ED$9,INDIRECT("'"&amp;data!$B67&amp;"'!"&amp;$AQ$8&amp;ED$10,TRUE),""))</f>
        <v/>
      </c>
      <c r="EE30" s="182" t="str" cm="1">
        <f t="array" aca="1" ref="EE30" ca="1">IF($B30=par_list_vypnut,"",IF($O30&gt;=EE$9,INDIRECT("'"&amp;data!$B67&amp;"'!"&amp;$AQ$8&amp;EE$10,TRUE),""))</f>
        <v/>
      </c>
      <c r="EF30" s="182" t="str" cm="1">
        <f t="array" aca="1" ref="EF30" ca="1">IF($B30=par_list_vypnut,"",IF($O30&gt;=EF$9,INDIRECT("'"&amp;data!$B67&amp;"'!"&amp;$AQ$8&amp;EF$10,TRUE),""))</f>
        <v/>
      </c>
      <c r="EG30" s="182" t="str" cm="1">
        <f t="array" aca="1" ref="EG30" ca="1">IF($B30=par_list_vypnut,"",IF($O30&gt;=EG$9,INDIRECT("'"&amp;data!$B67&amp;"'!"&amp;$AQ$8&amp;EG$10,TRUE),""))</f>
        <v/>
      </c>
      <c r="EH30" s="182" t="str" cm="1">
        <f t="array" aca="1" ref="EH30" ca="1">IF($B30=par_list_vypnut,"",IF($O30&gt;=EH$9,INDIRECT("'"&amp;data!$B67&amp;"'!"&amp;$AQ$8&amp;EH$10,TRUE),""))</f>
        <v/>
      </c>
      <c r="EI30" s="188" t="str" cm="1">
        <f t="array" aca="1" ref="EI30" ca="1">IF($B30=par_list_vypnut,"",IF($O30&gt;=EI$9,INDIRECT("'"&amp;data!$B67&amp;"'!"&amp;$AQ$8&amp;EI$10,TRUE),""))</f>
        <v/>
      </c>
      <c r="EJ30" s="194" t="str">
        <f t="shared" ca="1" si="48"/>
        <v/>
      </c>
      <c r="EK30" s="182" t="str">
        <f t="shared" ca="1" si="23"/>
        <v/>
      </c>
      <c r="EL30" s="182" t="str">
        <f t="shared" ca="1" si="24"/>
        <v/>
      </c>
      <c r="EM30" s="182" t="str">
        <f t="shared" ca="1" si="25"/>
        <v/>
      </c>
      <c r="EN30" s="182" t="str">
        <f t="shared" ca="1" si="26"/>
        <v/>
      </c>
      <c r="EO30" s="182" t="str">
        <f t="shared" ca="1" si="27"/>
        <v/>
      </c>
      <c r="EP30" s="182" t="str">
        <f t="shared" ca="1" si="28"/>
        <v/>
      </c>
      <c r="EQ30" s="182" t="str">
        <f t="shared" ca="1" si="29"/>
        <v/>
      </c>
      <c r="ER30" s="182" t="str">
        <f t="shared" ca="1" si="30"/>
        <v/>
      </c>
      <c r="ES30" s="182" t="str">
        <f t="shared" ca="1" si="31"/>
        <v/>
      </c>
      <c r="ET30" s="182" t="str">
        <f t="shared" ca="1" si="32"/>
        <v/>
      </c>
      <c r="EU30" s="182" t="str">
        <f t="shared" ca="1" si="33"/>
        <v/>
      </c>
      <c r="EV30" s="182" t="str">
        <f t="shared" ca="1" si="34"/>
        <v/>
      </c>
      <c r="EW30" s="182" t="str">
        <f t="shared" ca="1" si="35"/>
        <v/>
      </c>
      <c r="EX30" s="182" t="str">
        <f t="shared" ca="1" si="36"/>
        <v/>
      </c>
      <c r="EY30" s="182" t="str">
        <f t="shared" ca="1" si="37"/>
        <v/>
      </c>
      <c r="EZ30" s="182" t="str">
        <f t="shared" ca="1" si="38"/>
        <v/>
      </c>
      <c r="FA30" s="182" t="str">
        <f t="shared" ca="1" si="39"/>
        <v/>
      </c>
      <c r="FB30" s="182" t="str">
        <f t="shared" ca="1" si="40"/>
        <v/>
      </c>
      <c r="FC30" s="182" t="str">
        <f t="shared" ca="1" si="41"/>
        <v/>
      </c>
      <c r="FD30" s="182" t="str">
        <f t="shared" ca="1" si="42"/>
        <v/>
      </c>
      <c r="FE30" s="182" t="str">
        <f t="shared" ca="1" si="43"/>
        <v/>
      </c>
      <c r="FF30" s="182" t="str">
        <f t="shared" ca="1" si="44"/>
        <v/>
      </c>
      <c r="FG30" s="182" t="str">
        <f t="shared" ca="1" si="45"/>
        <v/>
      </c>
      <c r="FH30" s="192" t="str">
        <f t="shared" ca="1" si="46"/>
        <v/>
      </c>
      <c r="FI30" s="195" t="str">
        <f t="shared" ca="1" si="47"/>
        <v>19. od 0</v>
      </c>
      <c r="FJ30" s="196"/>
    </row>
    <row r="31" spans="1:166" ht="15" thickBot="1" x14ac:dyDescent="0.35">
      <c r="A31" s="5" t="str">
        <f t="shared" ca="1" si="4"/>
        <v>par_list_chyba</v>
      </c>
      <c r="B31" s="5" t="str" cm="1">
        <f t="array" aca="1" ref="B31" ca="1">INDIRECT("'"&amp;data!B68&amp;"'!"&amp;ADDRESS(ROW('Přihláška č. 1'!$I$4),COLUMN('Přihláška č. 1'!$I$4),4))</f>
        <v>par_list_chyba</v>
      </c>
      <c r="C31" s="206" t="str">
        <f>HYPERLINK("#'"&amp;data!B68&amp;"'!D4","..."&amp;D31&amp;"!")</f>
        <v>...20!</v>
      </c>
      <c r="D31" s="5">
        <v>20</v>
      </c>
      <c r="E31" s="177" t="str">
        <f ca="1">IF(B31=par_list_vypnut,"",($S$7-1+data!D68)&amp;". od "&amp;I31)</f>
        <v>20. od 0</v>
      </c>
      <c r="F31" s="178"/>
      <c r="G31" s="179"/>
      <c r="H31" s="180"/>
      <c r="I31" s="181">
        <f t="shared" ca="1" si="5"/>
        <v>0</v>
      </c>
      <c r="J31" s="182" t="str">
        <f t="shared" ca="1" si="6"/>
        <v>chyba zkratky</v>
      </c>
      <c r="K31" s="183"/>
      <c r="L31" s="184" t="str" cm="1">
        <f t="array" aca="1" ref="L31" ca="1">IF(B31=par_list_vypnut,"",INDIRECT("'"&amp;data!B68&amp;"'!"&amp;ADDRESS(ROW('Přihláška č. 1'!$D$12),COLUMN('Přihláška č. 1'!$D$12),4)))</f>
        <v>Viz zpráva vpravo --&gt;</v>
      </c>
      <c r="M31" s="185" t="str">
        <f t="shared" ca="1" si="7"/>
        <v/>
      </c>
      <c r="N31" s="186" t="str">
        <f t="shared" ca="1" si="8"/>
        <v/>
      </c>
      <c r="O31" s="187" cm="1">
        <f t="array" aca="1" ref="O31" ca="1">IF(B31=par_list_vypnut,"",INDIRECT("'"&amp;data!B68&amp;"'!"&amp;ADDRESS(ROW('Přihláška č. 1'!$D$6),COLUMN('Přihláška č. 1'!$D$6),4)))</f>
        <v>0</v>
      </c>
      <c r="P31" s="182">
        <f ca="1">IF(B31=par_list_vypnut,"",COUNTIF(INDIRECT("'"&amp;data!B68&amp;"'!"&amp;ADDRESS(ROW('Přihláška č. 1'!$D$9),COLUMN('Přihláška č. 1'!$D$9),4)),"*")+COUNTIF(INDIRECT("'"&amp;data!B68&amp;"'!"&amp;ADDRESS(ROW('Přihláška č. 1'!$D$10),COLUMN('Přihláška č. 1'!$D$10),4)),"*"))</f>
        <v>0</v>
      </c>
      <c r="Q31" s="182">
        <f t="shared" ca="1" si="9"/>
        <v>0</v>
      </c>
      <c r="R31" s="182">
        <f t="shared" ca="1" si="10"/>
        <v>0</v>
      </c>
      <c r="S31" s="188">
        <f t="shared" ca="1" si="11"/>
        <v>0</v>
      </c>
      <c r="T31" s="187" cm="1">
        <f t="array" aca="1" ref="T31" ca="1">IF(B31=par_list_vypnut,"",INDIRECT("'"&amp;data!B68&amp;"'!"&amp;ADDRESS(ROW('Přihláška č. 1'!$D$4),COLUMN('Přihláška č. 1'!$D$4),4)))</f>
        <v>0</v>
      </c>
      <c r="U31" s="182" t="str" cm="1">
        <f t="array" aca="1" ref="U31" ca="1">IF(B31=par_list_vypnut,"",INDIRECT("'"&amp;data!B68&amp;"'!"&amp;ADDRESS(ROW('Přihláška č. 1'!$I$31),COLUMN('Přihláška č. 1'!$I$31),4)))</f>
        <v/>
      </c>
      <c r="V31" s="182" cm="1">
        <f t="array" aca="1" ref="V31" ca="1">IF(B31=par_list_vypnut,"",INDIRECT("'"&amp;data!B68&amp;"'!"&amp;ADDRESS(ROW('Přihláška č. 1'!$D$5),COLUMN('Přihláška č. 1'!$D$5),4)))</f>
        <v>0</v>
      </c>
      <c r="W31" s="182" t="str" cm="1">
        <f t="array" aca="1" ref="W31" ca="1">IF(B31=par_list_vypnut,"",IF(INDIRECT("'"&amp;data!B68&amp;"'!"&amp;ADDRESS(ROW('Přihláška č. 1'!$D$8),COLUMN('Přihláška č. 1'!$D$8),4),TRUE)="","",INDIRECT("'"&amp;data!B68&amp;"'!"&amp;ADDRESS(ROW('Přihláška č. 1'!$D$8),COLUMN('Přihláška č. 1'!$D$8),4),TRUE)))</f>
        <v/>
      </c>
      <c r="X31" s="189" t="str" cm="1">
        <f t="array" aca="1" ref="X31" ca="1">IF(B31=par_list_vypnut,"",INDIRECT("'"&amp;data!B68&amp;"'!"&amp;ADDRESS(ROW('Přihláška č. 1'!$I$20),COLUMN('Přihláška č. 1'!$I$20),4)))</f>
        <v/>
      </c>
      <c r="Y31" s="190"/>
      <c r="Z31" s="191"/>
      <c r="AA31" s="187" t="str" cm="1">
        <f t="array" aca="1" ref="AA31" ca="1">IF(OR(B31=par_list_vypnut,P31&lt;1),"",PROPER(INDIRECT("'"&amp;data!B68&amp;"'!"&amp;ADDRESS(ROW('Přihláška č. 1'!$D$9),COLUMN('Přihláška č. 1'!$D$9),4))))</f>
        <v/>
      </c>
      <c r="AB31" s="182" t="str" cm="1">
        <f t="array" aca="1" ref="AB31" ca="1">IF(OR(B31=par_list_vypnut,P31&lt;2),"",PROPER(INDIRECT("'"&amp;data!B68&amp;"'!"&amp;ADDRESS(ROW('Přihláška č. 1'!$D$10),COLUMN('Přihláška č. 1'!$D$10),4))))</f>
        <v/>
      </c>
      <c r="AC31" s="182" t="str">
        <f t="shared" ca="1" si="12"/>
        <v/>
      </c>
      <c r="AD31" s="188" t="str">
        <f t="shared" ca="1" si="13"/>
        <v/>
      </c>
      <c r="AE31" s="187" t="str">
        <f t="shared" ca="1" si="14"/>
        <v/>
      </c>
      <c r="AF31" s="182" t="str">
        <f t="shared" ca="1" si="15"/>
        <v/>
      </c>
      <c r="AG31" s="182" t="str">
        <f t="shared" ca="1" si="16"/>
        <v/>
      </c>
      <c r="AH31" s="182" t="str">
        <f t="shared" ca="1" si="17"/>
        <v/>
      </c>
      <c r="AI31" s="182" t="str">
        <f t="shared" ca="1" si="18"/>
        <v/>
      </c>
      <c r="AJ31" s="192" t="str">
        <f t="shared" ca="1" si="19"/>
        <v/>
      </c>
      <c r="AK31" s="182" t="str">
        <f t="shared" ca="1" si="20"/>
        <v/>
      </c>
      <c r="AL31" s="182" t="str">
        <f t="shared" ca="1" si="21"/>
        <v/>
      </c>
      <c r="AM31" s="193" t="str">
        <f t="shared" ca="1" si="22"/>
        <v/>
      </c>
      <c r="AN31" s="187" t="str" cm="1">
        <f t="array" aca="1" ref="AN31" ca="1">IF(OR($B31=par_list_vypnut,$O31&lt;AN$9),"",PROPER(TRIM(INDIRECT("'"&amp;data!$B68&amp;"'!"&amp;$AN$8&amp;AN$10))))</f>
        <v/>
      </c>
      <c r="AO31" s="182" t="str" cm="1">
        <f t="array" aca="1" ref="AO31" ca="1">IF(OR($B31=par_list_vypnut,$O31&lt;AO$9),"",PROPER(TRIM(INDIRECT("'"&amp;data!$B68&amp;"'!"&amp;$AO$8&amp;AO$10))))</f>
        <v/>
      </c>
      <c r="AP31" s="182" t="str" cm="1">
        <f t="array" aca="1" ref="AP31" ca="1">IF(OR($B31=par_list_vypnut,$O31&lt;AP$9),"",PROPER(TRIM(INDIRECT("'"&amp;data!$B68&amp;"'!"&amp;$AN$8&amp;AP$10))))</f>
        <v/>
      </c>
      <c r="AQ31" s="182" t="str" cm="1">
        <f t="array" aca="1" ref="AQ31" ca="1">IF(OR($B31=par_list_vypnut,$O31&lt;AQ$9),"",PROPER(TRIM(INDIRECT("'"&amp;data!$B68&amp;"'!"&amp;$AO$8&amp;AQ$10))))</f>
        <v/>
      </c>
      <c r="AR31" s="182" t="str" cm="1">
        <f t="array" aca="1" ref="AR31" ca="1">IF(OR($B31=par_list_vypnut,$O31&lt;AR$9),"",PROPER(TRIM(INDIRECT("'"&amp;data!$B68&amp;"'!"&amp;$AN$8&amp;AR$10))))</f>
        <v/>
      </c>
      <c r="AS31" s="182" t="str" cm="1">
        <f t="array" aca="1" ref="AS31" ca="1">IF(OR($B31=par_list_vypnut,$O31&lt;AS$9),"",PROPER(TRIM(INDIRECT("'"&amp;data!$B68&amp;"'!"&amp;$AO$8&amp;AS$10))))</f>
        <v/>
      </c>
      <c r="AT31" s="182" t="str" cm="1">
        <f t="array" aca="1" ref="AT31" ca="1">IF(OR($B31=par_list_vypnut,$O31&lt;AT$9),"",PROPER(TRIM(INDIRECT("'"&amp;data!$B68&amp;"'!"&amp;$AN$8&amp;AT$10))))</f>
        <v/>
      </c>
      <c r="AU31" s="182" t="str" cm="1">
        <f t="array" aca="1" ref="AU31" ca="1">IF(OR($B31=par_list_vypnut,$O31&lt;AU$9),"",PROPER(TRIM(INDIRECT("'"&amp;data!$B68&amp;"'!"&amp;$AO$8&amp;AU$10))))</f>
        <v/>
      </c>
      <c r="AV31" s="182" t="str" cm="1">
        <f t="array" aca="1" ref="AV31" ca="1">IF(OR($B31=par_list_vypnut,$O31&lt;AV$9),"",PROPER(TRIM(INDIRECT("'"&amp;data!$B68&amp;"'!"&amp;$AN$8&amp;AV$10))))</f>
        <v/>
      </c>
      <c r="AW31" s="182" t="str" cm="1">
        <f t="array" aca="1" ref="AW31" ca="1">IF(OR($B31=par_list_vypnut,$O31&lt;AW$9),"",PROPER(TRIM(INDIRECT("'"&amp;data!$B68&amp;"'!"&amp;$AO$8&amp;AW$10))))</f>
        <v/>
      </c>
      <c r="AX31" s="182" t="str" cm="1">
        <f t="array" aca="1" ref="AX31" ca="1">IF(OR($B31=par_list_vypnut,$O31&lt;AX$9),"",PROPER(TRIM(INDIRECT("'"&amp;data!$B68&amp;"'!"&amp;$AN$8&amp;AX$10))))</f>
        <v/>
      </c>
      <c r="AY31" s="182" t="str" cm="1">
        <f t="array" aca="1" ref="AY31" ca="1">IF(OR($B31=par_list_vypnut,$O31&lt;AY$9),"",PROPER(TRIM(INDIRECT("'"&amp;data!$B68&amp;"'!"&amp;$AO$8&amp;AY$10))))</f>
        <v/>
      </c>
      <c r="AZ31" s="182" t="str" cm="1">
        <f t="array" aca="1" ref="AZ31" ca="1">IF(OR($B31=par_list_vypnut,$O31&lt;AZ$9),"",PROPER(TRIM(INDIRECT("'"&amp;data!$B68&amp;"'!"&amp;$AN$8&amp;AZ$10))))</f>
        <v/>
      </c>
      <c r="BA31" s="182" t="str" cm="1">
        <f t="array" aca="1" ref="BA31" ca="1">IF(OR($B31=par_list_vypnut,$O31&lt;BA$9),"",PROPER(TRIM(INDIRECT("'"&amp;data!$B68&amp;"'!"&amp;$AO$8&amp;BA$10))))</f>
        <v/>
      </c>
      <c r="BB31" s="182" t="str" cm="1">
        <f t="array" aca="1" ref="BB31" ca="1">IF(OR($B31=par_list_vypnut,$O31&lt;BB$9),"",PROPER(TRIM(INDIRECT("'"&amp;data!$B68&amp;"'!"&amp;$AN$8&amp;BB$10))))</f>
        <v/>
      </c>
      <c r="BC31" s="182" t="str" cm="1">
        <f t="array" aca="1" ref="BC31" ca="1">IF(OR($B31=par_list_vypnut,$O31&lt;BC$9),"",PROPER(TRIM(INDIRECT("'"&amp;data!$B68&amp;"'!"&amp;$AO$8&amp;BC$10))))</f>
        <v/>
      </c>
      <c r="BD31" s="182" t="str" cm="1">
        <f t="array" aca="1" ref="BD31" ca="1">IF(OR($B31=par_list_vypnut,$O31&lt;BD$9),"",PROPER(TRIM(INDIRECT("'"&amp;data!$B68&amp;"'!"&amp;$AN$8&amp;BD$10))))</f>
        <v/>
      </c>
      <c r="BE31" s="182" t="str" cm="1">
        <f t="array" aca="1" ref="BE31" ca="1">IF(OR($B31=par_list_vypnut,$O31&lt;BE$9),"",PROPER(TRIM(INDIRECT("'"&amp;data!$B68&amp;"'!"&amp;$AO$8&amp;BE$10))))</f>
        <v/>
      </c>
      <c r="BF31" s="182" t="str" cm="1">
        <f t="array" aca="1" ref="BF31" ca="1">IF(OR($B31=par_list_vypnut,$O31&lt;BF$9),"",PROPER(TRIM(INDIRECT("'"&amp;data!$B68&amp;"'!"&amp;$AN$8&amp;BF$10))))</f>
        <v/>
      </c>
      <c r="BG31" s="182" t="str" cm="1">
        <f t="array" aca="1" ref="BG31" ca="1">IF(OR($B31=par_list_vypnut,$O31&lt;BG$9),"",PROPER(TRIM(INDIRECT("'"&amp;data!$B68&amp;"'!"&amp;$AO$8&amp;BG$10))))</f>
        <v/>
      </c>
      <c r="BH31" s="182" t="str" cm="1">
        <f t="array" aca="1" ref="BH31" ca="1">IF(OR($B31=par_list_vypnut,$O31&lt;BH$9),"",PROPER(TRIM(INDIRECT("'"&amp;data!$B68&amp;"'!"&amp;$AN$8&amp;BH$10))))</f>
        <v/>
      </c>
      <c r="BI31" s="182" t="str" cm="1">
        <f t="array" aca="1" ref="BI31" ca="1">IF(OR($B31=par_list_vypnut,$O31&lt;BI$9),"",PROPER(TRIM(INDIRECT("'"&amp;data!$B68&amp;"'!"&amp;$AO$8&amp;BI$10))))</f>
        <v/>
      </c>
      <c r="BJ31" s="182" t="str" cm="1">
        <f t="array" aca="1" ref="BJ31" ca="1">IF(OR($B31=par_list_vypnut,$O31&lt;BJ$9),"",PROPER(TRIM(INDIRECT("'"&amp;data!$B68&amp;"'!"&amp;$AN$8&amp;BJ$10))))</f>
        <v/>
      </c>
      <c r="BK31" s="182" t="str" cm="1">
        <f t="array" aca="1" ref="BK31" ca="1">IF(OR($B31=par_list_vypnut,$O31&lt;BK$9),"",PROPER(TRIM(INDIRECT("'"&amp;data!$B68&amp;"'!"&amp;$AO$8&amp;BK$10))))</f>
        <v/>
      </c>
      <c r="BL31" s="182" t="str" cm="1">
        <f t="array" aca="1" ref="BL31" ca="1">IF(OR($B31=par_list_vypnut,$O31&lt;BL$9),"",PROPER(TRIM(INDIRECT("'"&amp;data!$B68&amp;"'!"&amp;$AN$8&amp;BL$10))))</f>
        <v/>
      </c>
      <c r="BM31" s="182" t="str" cm="1">
        <f t="array" aca="1" ref="BM31" ca="1">IF(OR($B31=par_list_vypnut,$O31&lt;BM$9),"",PROPER(TRIM(INDIRECT("'"&amp;data!$B68&amp;"'!"&amp;$AO$8&amp;BM$10))))</f>
        <v/>
      </c>
      <c r="BN31" s="182" t="str" cm="1">
        <f t="array" aca="1" ref="BN31" ca="1">IF(OR($B31=par_list_vypnut,$O31&lt;BN$9),"",PROPER(TRIM(INDIRECT("'"&amp;data!$B68&amp;"'!"&amp;$AN$8&amp;BN$10))))</f>
        <v/>
      </c>
      <c r="BO31" s="182" t="str" cm="1">
        <f t="array" aca="1" ref="BO31" ca="1">IF(OR($B31=par_list_vypnut,$O31&lt;BO$9),"",PROPER(TRIM(INDIRECT("'"&amp;data!$B68&amp;"'!"&amp;$AO$8&amp;BO$10))))</f>
        <v/>
      </c>
      <c r="BP31" s="182" t="str" cm="1">
        <f t="array" aca="1" ref="BP31" ca="1">IF(OR($B31=par_list_vypnut,$O31&lt;BP$9),"",PROPER(TRIM(INDIRECT("'"&amp;data!$B68&amp;"'!"&amp;$AN$8&amp;BP$10))))</f>
        <v/>
      </c>
      <c r="BQ31" s="182" t="str" cm="1">
        <f t="array" aca="1" ref="BQ31" ca="1">IF(OR($B31=par_list_vypnut,$O31&lt;BQ$9),"",PROPER(TRIM(INDIRECT("'"&amp;data!$B68&amp;"'!"&amp;$AO$8&amp;BQ$10))))</f>
        <v/>
      </c>
      <c r="BR31" s="182" t="str" cm="1">
        <f t="array" aca="1" ref="BR31" ca="1">IF(OR($B31=par_list_vypnut,$O31&lt;BR$9),"",PROPER(TRIM(INDIRECT("'"&amp;data!$B68&amp;"'!"&amp;$AN$8&amp;BR$10))))</f>
        <v/>
      </c>
      <c r="BS31" s="182" t="str" cm="1">
        <f t="array" aca="1" ref="BS31" ca="1">IF(OR($B31=par_list_vypnut,$O31&lt;BS$9),"",PROPER(TRIM(INDIRECT("'"&amp;data!$B68&amp;"'!"&amp;$AO$8&amp;BS$10))))</f>
        <v/>
      </c>
      <c r="BT31" s="182" t="str" cm="1">
        <f t="array" aca="1" ref="BT31" ca="1">IF(OR($B31=par_list_vypnut,$O31&lt;BT$9),"",PROPER(TRIM(INDIRECT("'"&amp;data!$B68&amp;"'!"&amp;$AN$8&amp;BT$10))))</f>
        <v/>
      </c>
      <c r="BU31" s="182" t="str" cm="1">
        <f t="array" aca="1" ref="BU31" ca="1">IF(OR($B31=par_list_vypnut,$O31&lt;BU$9),"",PROPER(TRIM(INDIRECT("'"&amp;data!$B68&amp;"'!"&amp;$AO$8&amp;BU$10))))</f>
        <v/>
      </c>
      <c r="BV31" s="182" t="str" cm="1">
        <f t="array" aca="1" ref="BV31" ca="1">IF(OR($B31=par_list_vypnut,$O31&lt;BV$9),"",PROPER(TRIM(INDIRECT("'"&amp;data!$B68&amp;"'!"&amp;$AN$8&amp;BV$10))))</f>
        <v/>
      </c>
      <c r="BW31" s="182" t="str" cm="1">
        <f t="array" aca="1" ref="BW31" ca="1">IF(OR($B31=par_list_vypnut,$O31&lt;BW$9),"",PROPER(TRIM(INDIRECT("'"&amp;data!$B68&amp;"'!"&amp;$AO$8&amp;BW$10))))</f>
        <v/>
      </c>
      <c r="BX31" s="182" t="str" cm="1">
        <f t="array" aca="1" ref="BX31" ca="1">IF(OR($B31=par_list_vypnut,$O31&lt;BX$9),"",PROPER(TRIM(INDIRECT("'"&amp;data!$B68&amp;"'!"&amp;$AN$8&amp;BX$10))))</f>
        <v/>
      </c>
      <c r="BY31" s="182" t="str" cm="1">
        <f t="array" aca="1" ref="BY31" ca="1">IF(OR($B31=par_list_vypnut,$O31&lt;BY$9),"",PROPER(TRIM(INDIRECT("'"&amp;data!$B68&amp;"'!"&amp;$AO$8&amp;BY$10))))</f>
        <v/>
      </c>
      <c r="BZ31" s="182" t="str" cm="1">
        <f t="array" aca="1" ref="BZ31" ca="1">IF(OR($B31=par_list_vypnut,$O31&lt;BZ$9),"",PROPER(TRIM(INDIRECT("'"&amp;data!$B68&amp;"'!"&amp;$AN$8&amp;BZ$10))))</f>
        <v/>
      </c>
      <c r="CA31" s="182" t="str" cm="1">
        <f t="array" aca="1" ref="CA31" ca="1">IF(OR($B31=par_list_vypnut,$O31&lt;CA$9),"",PROPER(TRIM(INDIRECT("'"&amp;data!$B68&amp;"'!"&amp;$AO$8&amp;CA$10))))</f>
        <v/>
      </c>
      <c r="CB31" s="182" t="str" cm="1">
        <f t="array" aca="1" ref="CB31" ca="1">IF(OR($B31=par_list_vypnut,$O31&lt;CB$9),"",PROPER(TRIM(INDIRECT("'"&amp;data!$B68&amp;"'!"&amp;$AN$8&amp;CB$10))))</f>
        <v/>
      </c>
      <c r="CC31" s="182" t="str" cm="1">
        <f t="array" aca="1" ref="CC31" ca="1">IF(OR($B31=par_list_vypnut,$O31&lt;CC$9),"",PROPER(TRIM(INDIRECT("'"&amp;data!$B68&amp;"'!"&amp;$AO$8&amp;CC$10))))</f>
        <v/>
      </c>
      <c r="CD31" s="182" t="str" cm="1">
        <f t="array" aca="1" ref="CD31" ca="1">IF(OR($B31=par_list_vypnut,$O31&lt;CD$9),"",PROPER(TRIM(INDIRECT("'"&amp;data!$B68&amp;"'!"&amp;$AN$8&amp;CD$10))))</f>
        <v/>
      </c>
      <c r="CE31" s="182" t="str" cm="1">
        <f t="array" aca="1" ref="CE31" ca="1">IF(OR($B31=par_list_vypnut,$O31&lt;CE$9),"",PROPER(TRIM(INDIRECT("'"&amp;data!$B68&amp;"'!"&amp;$AO$8&amp;CE$10))))</f>
        <v/>
      </c>
      <c r="CF31" s="182" t="str" cm="1">
        <f t="array" aca="1" ref="CF31" ca="1">IF(OR($B31=par_list_vypnut,$O31&lt;CF$9),"",PROPER(TRIM(INDIRECT("'"&amp;data!$B68&amp;"'!"&amp;$AN$8&amp;CF$10))))</f>
        <v/>
      </c>
      <c r="CG31" s="182" t="str" cm="1">
        <f t="array" aca="1" ref="CG31" ca="1">IF(OR($B31=par_list_vypnut,$O31&lt;CG$9),"",PROPER(TRIM(INDIRECT("'"&amp;data!$B68&amp;"'!"&amp;$AO$8&amp;CG$10))))</f>
        <v/>
      </c>
      <c r="CH31" s="182" t="str" cm="1">
        <f t="array" aca="1" ref="CH31" ca="1">IF(OR($B31=par_list_vypnut,$O31&lt;CH$9),"",PROPER(TRIM(INDIRECT("'"&amp;data!$B68&amp;"'!"&amp;$AN$8&amp;CH$10))))</f>
        <v/>
      </c>
      <c r="CI31" s="182" t="str" cm="1">
        <f t="array" aca="1" ref="CI31" ca="1">IF(OR($B31=par_list_vypnut,$O31&lt;CI$9),"",PROPER(TRIM(INDIRECT("'"&amp;data!$B68&amp;"'!"&amp;$AO$8&amp;CI$10))))</f>
        <v/>
      </c>
      <c r="CJ31" s="182" t="str" cm="1">
        <f t="array" aca="1" ref="CJ31" ca="1">IF(OR($B31=par_list_vypnut,$O31&lt;CJ$9),"",PROPER(TRIM(INDIRECT("'"&amp;data!$B68&amp;"'!"&amp;$AN$8&amp;CJ$10))))</f>
        <v/>
      </c>
      <c r="CK31" s="188" t="str" cm="1">
        <f t="array" aca="1" ref="CK31" ca="1">IF(OR($B31=par_list_vypnut,$O31&lt;CK$9),"",PROPER(TRIM(INDIRECT("'"&amp;data!$B68&amp;"'!"&amp;$AO$8&amp;CK$10))))</f>
        <v/>
      </c>
      <c r="CL31" s="194" t="str" cm="1">
        <f t="array" aca="1" ref="CL31" ca="1">IF($B31=par_list_vypnut,"",IF($O31&gt;=CL$9,VALUE(TRIM(INDIRECT("'"&amp;data!$B68&amp;"'!"&amp;$AP$8&amp;CL$10))),""))</f>
        <v/>
      </c>
      <c r="CM31" s="182" t="str" cm="1">
        <f t="array" aca="1" ref="CM31" ca="1">IF($B31=par_list_vypnut,"",IF($O31&gt;=CM$9,VALUE(TRIM(INDIRECT("'"&amp;data!$B68&amp;"'!"&amp;$AP$8&amp;CM$10))),""))</f>
        <v/>
      </c>
      <c r="CN31" s="182" t="str" cm="1">
        <f t="array" aca="1" ref="CN31" ca="1">IF($B31=par_list_vypnut,"",IF($O31&gt;=CN$9,VALUE(TRIM(INDIRECT("'"&amp;data!$B68&amp;"'!"&amp;$AP$8&amp;CN$10))),""))</f>
        <v/>
      </c>
      <c r="CO31" s="182" t="str" cm="1">
        <f t="array" aca="1" ref="CO31" ca="1">IF($B31=par_list_vypnut,"",IF($O31&gt;=CO$9,VALUE(TRIM(INDIRECT("'"&amp;data!$B68&amp;"'!"&amp;$AP$8&amp;CO$10))),""))</f>
        <v/>
      </c>
      <c r="CP31" s="182" t="str" cm="1">
        <f t="array" aca="1" ref="CP31" ca="1">IF($B31=par_list_vypnut,"",IF($O31&gt;=CP$9,VALUE(TRIM(INDIRECT("'"&amp;data!$B68&amp;"'!"&amp;$AP$8&amp;CP$10))),""))</f>
        <v/>
      </c>
      <c r="CQ31" s="182" t="str" cm="1">
        <f t="array" aca="1" ref="CQ31" ca="1">IF($B31=par_list_vypnut,"",IF($O31&gt;=CQ$9,VALUE(TRIM(INDIRECT("'"&amp;data!$B68&amp;"'!"&amp;$AP$8&amp;CQ$10))),""))</f>
        <v/>
      </c>
      <c r="CR31" s="182" t="str" cm="1">
        <f t="array" aca="1" ref="CR31" ca="1">IF($B31=par_list_vypnut,"",IF($O31&gt;=CR$9,VALUE(TRIM(INDIRECT("'"&amp;data!$B68&amp;"'!"&amp;$AP$8&amp;CR$10))),""))</f>
        <v/>
      </c>
      <c r="CS31" s="182" t="str" cm="1">
        <f t="array" aca="1" ref="CS31" ca="1">IF($B31=par_list_vypnut,"",IF($O31&gt;=CS$9,VALUE(TRIM(INDIRECT("'"&amp;data!$B68&amp;"'!"&amp;$AP$8&amp;CS$10))),""))</f>
        <v/>
      </c>
      <c r="CT31" s="182" t="str" cm="1">
        <f t="array" aca="1" ref="CT31" ca="1">IF($B31=par_list_vypnut,"",IF($O31&gt;=CT$9,VALUE(TRIM(INDIRECT("'"&amp;data!$B68&amp;"'!"&amp;$AP$8&amp;CT$10))),""))</f>
        <v/>
      </c>
      <c r="CU31" s="182" t="str" cm="1">
        <f t="array" aca="1" ref="CU31" ca="1">IF($B31=par_list_vypnut,"",IF($O31&gt;=CU$9,VALUE(TRIM(INDIRECT("'"&amp;data!$B68&amp;"'!"&amp;$AP$8&amp;CU$10))),""))</f>
        <v/>
      </c>
      <c r="CV31" s="182" t="str" cm="1">
        <f t="array" aca="1" ref="CV31" ca="1">IF($B31=par_list_vypnut,"",IF($O31&gt;=CV$9,VALUE(TRIM(INDIRECT("'"&amp;data!$B68&amp;"'!"&amp;$AP$8&amp;CV$10))),""))</f>
        <v/>
      </c>
      <c r="CW31" s="182" t="str" cm="1">
        <f t="array" aca="1" ref="CW31" ca="1">IF($B31=par_list_vypnut,"",IF($O31&gt;=CW$9,VALUE(TRIM(INDIRECT("'"&amp;data!$B68&amp;"'!"&amp;$AP$8&amp;CW$10))),""))</f>
        <v/>
      </c>
      <c r="CX31" s="182" t="str" cm="1">
        <f t="array" aca="1" ref="CX31" ca="1">IF($B31=par_list_vypnut,"",IF($O31&gt;=CX$9,VALUE(TRIM(INDIRECT("'"&amp;data!$B68&amp;"'!"&amp;$AP$8&amp;CX$10))),""))</f>
        <v/>
      </c>
      <c r="CY31" s="182" t="str" cm="1">
        <f t="array" aca="1" ref="CY31" ca="1">IF($B31=par_list_vypnut,"",IF($O31&gt;=CY$9,VALUE(TRIM(INDIRECT("'"&amp;data!$B68&amp;"'!"&amp;$AP$8&amp;CY$10))),""))</f>
        <v/>
      </c>
      <c r="CZ31" s="182" t="str" cm="1">
        <f t="array" aca="1" ref="CZ31" ca="1">IF($B31=par_list_vypnut,"",IF($O31&gt;=CZ$9,VALUE(TRIM(INDIRECT("'"&amp;data!$B68&amp;"'!"&amp;$AP$8&amp;CZ$10))),""))</f>
        <v/>
      </c>
      <c r="DA31" s="182" t="str" cm="1">
        <f t="array" aca="1" ref="DA31" ca="1">IF($B31=par_list_vypnut,"",IF($O31&gt;=DA$9,VALUE(TRIM(INDIRECT("'"&amp;data!$B68&amp;"'!"&amp;$AP$8&amp;DA$10))),""))</f>
        <v/>
      </c>
      <c r="DB31" s="182" t="str" cm="1">
        <f t="array" aca="1" ref="DB31" ca="1">IF($B31=par_list_vypnut,"",IF($O31&gt;=DB$9,VALUE(TRIM(INDIRECT("'"&amp;data!$B68&amp;"'!"&amp;$AP$8&amp;DB$10))),""))</f>
        <v/>
      </c>
      <c r="DC31" s="182" t="str" cm="1">
        <f t="array" aca="1" ref="DC31" ca="1">IF($B31=par_list_vypnut,"",IF($O31&gt;=DC$9,VALUE(TRIM(INDIRECT("'"&amp;data!$B68&amp;"'!"&amp;$AP$8&amp;DC$10))),""))</f>
        <v/>
      </c>
      <c r="DD31" s="182" t="str" cm="1">
        <f t="array" aca="1" ref="DD31" ca="1">IF($B31=par_list_vypnut,"",IF($O31&gt;=DD$9,VALUE(TRIM(INDIRECT("'"&amp;data!$B68&amp;"'!"&amp;$AP$8&amp;DD$10))),""))</f>
        <v/>
      </c>
      <c r="DE31" s="182" t="str" cm="1">
        <f t="array" aca="1" ref="DE31" ca="1">IF($B31=par_list_vypnut,"",IF($O31&gt;=DE$9,VALUE(TRIM(INDIRECT("'"&amp;data!$B68&amp;"'!"&amp;$AP$8&amp;DE$10))),""))</f>
        <v/>
      </c>
      <c r="DF31" s="182" t="str" cm="1">
        <f t="array" aca="1" ref="DF31" ca="1">IF($B31=par_list_vypnut,"",IF($O31&gt;=DF$9,VALUE(TRIM(INDIRECT("'"&amp;data!$B68&amp;"'!"&amp;$AP$8&amp;DF$10))),""))</f>
        <v/>
      </c>
      <c r="DG31" s="182" t="str" cm="1">
        <f t="array" aca="1" ref="DG31" ca="1">IF($B31=par_list_vypnut,"",IF($O31&gt;=DG$9,VALUE(TRIM(INDIRECT("'"&amp;data!$B68&amp;"'!"&amp;$AP$8&amp;DG$10))),""))</f>
        <v/>
      </c>
      <c r="DH31" s="182" t="str" cm="1">
        <f t="array" aca="1" ref="DH31" ca="1">IF($B31=par_list_vypnut,"",IF($O31&gt;=DH$9,VALUE(TRIM(INDIRECT("'"&amp;data!$B68&amp;"'!"&amp;$AP$8&amp;DH$10))),""))</f>
        <v/>
      </c>
      <c r="DI31" s="182" t="str" cm="1">
        <f t="array" aca="1" ref="DI31" ca="1">IF($B31=par_list_vypnut,"",IF($O31&gt;=DI$9,VALUE(TRIM(INDIRECT("'"&amp;data!$B68&amp;"'!"&amp;$AP$8&amp;DI$10))),""))</f>
        <v/>
      </c>
      <c r="DJ31" s="188" t="str" cm="1">
        <f t="array" aca="1" ref="DJ31" ca="1">IF($B31=par_list_vypnut,"",IF($O31&gt;=DJ$9,VALUE(TRIM(INDIRECT("'"&amp;data!$B68&amp;"'!"&amp;$AP$8&amp;DJ$10))),""))</f>
        <v/>
      </c>
      <c r="DK31" s="187" t="str" cm="1">
        <f t="array" aca="1" ref="DK31" ca="1">IF($B31=par_list_vypnut,"",IF($O31&gt;=DK$9,INDIRECT("'"&amp;data!$B68&amp;"'!"&amp;$AQ$8&amp;DK$10,TRUE),""))</f>
        <v/>
      </c>
      <c r="DL31" s="182" t="str" cm="1">
        <f t="array" aca="1" ref="DL31" ca="1">IF($B31=par_list_vypnut,"",IF($O31&gt;=DL$9,INDIRECT("'"&amp;data!$B68&amp;"'!"&amp;$AQ$8&amp;DL$10,TRUE),""))</f>
        <v/>
      </c>
      <c r="DM31" s="182" t="str" cm="1">
        <f t="array" aca="1" ref="DM31" ca="1">IF($B31=par_list_vypnut,"",IF($O31&gt;=DM$9,INDIRECT("'"&amp;data!$B68&amp;"'!"&amp;$AQ$8&amp;DM$10,TRUE),""))</f>
        <v/>
      </c>
      <c r="DN31" s="182" t="str" cm="1">
        <f t="array" aca="1" ref="DN31" ca="1">IF($B31=par_list_vypnut,"",IF($O31&gt;=DN$9,INDIRECT("'"&amp;data!$B68&amp;"'!"&amp;$AQ$8&amp;DN$10,TRUE),""))</f>
        <v/>
      </c>
      <c r="DO31" s="182" t="str" cm="1">
        <f t="array" aca="1" ref="DO31" ca="1">IF($B31=par_list_vypnut,"",IF($O31&gt;=DO$9,INDIRECT("'"&amp;data!$B68&amp;"'!"&amp;$AQ$8&amp;DO$10,TRUE),""))</f>
        <v/>
      </c>
      <c r="DP31" s="182" t="str" cm="1">
        <f t="array" aca="1" ref="DP31" ca="1">IF($B31=par_list_vypnut,"",IF($O31&gt;=DP$9,INDIRECT("'"&amp;data!$B68&amp;"'!"&amp;$AQ$8&amp;DP$10,TRUE),""))</f>
        <v/>
      </c>
      <c r="DQ31" s="182" t="str" cm="1">
        <f t="array" aca="1" ref="DQ31" ca="1">IF($B31=par_list_vypnut,"",IF($O31&gt;=DQ$9,INDIRECT("'"&amp;data!$B68&amp;"'!"&amp;$AQ$8&amp;DQ$10,TRUE),""))</f>
        <v/>
      </c>
      <c r="DR31" s="182" t="str" cm="1">
        <f t="array" aca="1" ref="DR31" ca="1">IF($B31=par_list_vypnut,"",IF($O31&gt;=DR$9,INDIRECT("'"&amp;data!$B68&amp;"'!"&amp;$AQ$8&amp;DR$10,TRUE),""))</f>
        <v/>
      </c>
      <c r="DS31" s="182" t="str" cm="1">
        <f t="array" aca="1" ref="DS31" ca="1">IF($B31=par_list_vypnut,"",IF($O31&gt;=DS$9,INDIRECT("'"&amp;data!$B68&amp;"'!"&amp;$AQ$8&amp;DS$10,TRUE),""))</f>
        <v/>
      </c>
      <c r="DT31" s="182" t="str" cm="1">
        <f t="array" aca="1" ref="DT31" ca="1">IF($B31=par_list_vypnut,"",IF($O31&gt;=DT$9,INDIRECT("'"&amp;data!$B68&amp;"'!"&amp;$AQ$8&amp;DT$10,TRUE),""))</f>
        <v/>
      </c>
      <c r="DU31" s="182" t="str" cm="1">
        <f t="array" aca="1" ref="DU31" ca="1">IF($B31=par_list_vypnut,"",IF($O31&gt;=DU$9,INDIRECT("'"&amp;data!$B68&amp;"'!"&amp;$AQ$8&amp;DU$10,TRUE),""))</f>
        <v/>
      </c>
      <c r="DV31" s="182" t="str" cm="1">
        <f t="array" aca="1" ref="DV31" ca="1">IF($B31=par_list_vypnut,"",IF($O31&gt;=DV$9,INDIRECT("'"&amp;data!$B68&amp;"'!"&amp;$AQ$8&amp;DV$10,TRUE),""))</f>
        <v/>
      </c>
      <c r="DW31" s="182" t="str" cm="1">
        <f t="array" aca="1" ref="DW31" ca="1">IF($B31=par_list_vypnut,"",IF($O31&gt;=DW$9,INDIRECT("'"&amp;data!$B68&amp;"'!"&amp;$AQ$8&amp;DW$10,TRUE),""))</f>
        <v/>
      </c>
      <c r="DX31" s="182" t="str" cm="1">
        <f t="array" aca="1" ref="DX31" ca="1">IF($B31=par_list_vypnut,"",IF($O31&gt;=DX$9,INDIRECT("'"&amp;data!$B68&amp;"'!"&amp;$AQ$8&amp;DX$10,TRUE),""))</f>
        <v/>
      </c>
      <c r="DY31" s="182" t="str" cm="1">
        <f t="array" aca="1" ref="DY31" ca="1">IF($B31=par_list_vypnut,"",IF($O31&gt;=DY$9,INDIRECT("'"&amp;data!$B68&amp;"'!"&amp;$AQ$8&amp;DY$10,TRUE),""))</f>
        <v/>
      </c>
      <c r="DZ31" s="182" t="str" cm="1">
        <f t="array" aca="1" ref="DZ31" ca="1">IF($B31=par_list_vypnut,"",IF($O31&gt;=DZ$9,INDIRECT("'"&amp;data!$B68&amp;"'!"&amp;$AQ$8&amp;DZ$10,TRUE),""))</f>
        <v/>
      </c>
      <c r="EA31" s="182" t="str" cm="1">
        <f t="array" aca="1" ref="EA31" ca="1">IF($B31=par_list_vypnut,"",IF($O31&gt;=EA$9,INDIRECT("'"&amp;data!$B68&amp;"'!"&amp;$AQ$8&amp;EA$10,TRUE),""))</f>
        <v/>
      </c>
      <c r="EB31" s="182" t="str" cm="1">
        <f t="array" aca="1" ref="EB31" ca="1">IF($B31=par_list_vypnut,"",IF($O31&gt;=EB$9,INDIRECT("'"&amp;data!$B68&amp;"'!"&amp;$AQ$8&amp;EB$10,TRUE),""))</f>
        <v/>
      </c>
      <c r="EC31" s="182" t="str" cm="1">
        <f t="array" aca="1" ref="EC31" ca="1">IF($B31=par_list_vypnut,"",IF($O31&gt;=EC$9,INDIRECT("'"&amp;data!$B68&amp;"'!"&amp;$AQ$8&amp;EC$10,TRUE),""))</f>
        <v/>
      </c>
      <c r="ED31" s="182" t="str" cm="1">
        <f t="array" aca="1" ref="ED31" ca="1">IF($B31=par_list_vypnut,"",IF($O31&gt;=ED$9,INDIRECT("'"&amp;data!$B68&amp;"'!"&amp;$AQ$8&amp;ED$10,TRUE),""))</f>
        <v/>
      </c>
      <c r="EE31" s="182" t="str" cm="1">
        <f t="array" aca="1" ref="EE31" ca="1">IF($B31=par_list_vypnut,"",IF($O31&gt;=EE$9,INDIRECT("'"&amp;data!$B68&amp;"'!"&amp;$AQ$8&amp;EE$10,TRUE),""))</f>
        <v/>
      </c>
      <c r="EF31" s="182" t="str" cm="1">
        <f t="array" aca="1" ref="EF31" ca="1">IF($B31=par_list_vypnut,"",IF($O31&gt;=EF$9,INDIRECT("'"&amp;data!$B68&amp;"'!"&amp;$AQ$8&amp;EF$10,TRUE),""))</f>
        <v/>
      </c>
      <c r="EG31" s="182" t="str" cm="1">
        <f t="array" aca="1" ref="EG31" ca="1">IF($B31=par_list_vypnut,"",IF($O31&gt;=EG$9,INDIRECT("'"&amp;data!$B68&amp;"'!"&amp;$AQ$8&amp;EG$10,TRUE),""))</f>
        <v/>
      </c>
      <c r="EH31" s="182" t="str" cm="1">
        <f t="array" aca="1" ref="EH31" ca="1">IF($B31=par_list_vypnut,"",IF($O31&gt;=EH$9,INDIRECT("'"&amp;data!$B68&amp;"'!"&amp;$AQ$8&amp;EH$10,TRUE),""))</f>
        <v/>
      </c>
      <c r="EI31" s="188" t="str" cm="1">
        <f t="array" aca="1" ref="EI31" ca="1">IF($B31=par_list_vypnut,"",IF($O31&gt;=EI$9,INDIRECT("'"&amp;data!$B68&amp;"'!"&amp;$AQ$8&amp;EI$10,TRUE),""))</f>
        <v/>
      </c>
      <c r="EJ31" s="194" t="str">
        <f t="shared" ca="1" si="48"/>
        <v/>
      </c>
      <c r="EK31" s="182" t="str">
        <f t="shared" ca="1" si="23"/>
        <v/>
      </c>
      <c r="EL31" s="182" t="str">
        <f t="shared" ca="1" si="24"/>
        <v/>
      </c>
      <c r="EM31" s="182" t="str">
        <f t="shared" ca="1" si="25"/>
        <v/>
      </c>
      <c r="EN31" s="182" t="str">
        <f t="shared" ca="1" si="26"/>
        <v/>
      </c>
      <c r="EO31" s="182" t="str">
        <f t="shared" ca="1" si="27"/>
        <v/>
      </c>
      <c r="EP31" s="182" t="str">
        <f t="shared" ca="1" si="28"/>
        <v/>
      </c>
      <c r="EQ31" s="182" t="str">
        <f t="shared" ca="1" si="29"/>
        <v/>
      </c>
      <c r="ER31" s="182" t="str">
        <f t="shared" ca="1" si="30"/>
        <v/>
      </c>
      <c r="ES31" s="182" t="str">
        <f t="shared" ca="1" si="31"/>
        <v/>
      </c>
      <c r="ET31" s="182" t="str">
        <f t="shared" ca="1" si="32"/>
        <v/>
      </c>
      <c r="EU31" s="182" t="str">
        <f t="shared" ca="1" si="33"/>
        <v/>
      </c>
      <c r="EV31" s="182" t="str">
        <f t="shared" ca="1" si="34"/>
        <v/>
      </c>
      <c r="EW31" s="182" t="str">
        <f t="shared" ca="1" si="35"/>
        <v/>
      </c>
      <c r="EX31" s="182" t="str">
        <f t="shared" ca="1" si="36"/>
        <v/>
      </c>
      <c r="EY31" s="182" t="str">
        <f t="shared" ca="1" si="37"/>
        <v/>
      </c>
      <c r="EZ31" s="182" t="str">
        <f t="shared" ca="1" si="38"/>
        <v/>
      </c>
      <c r="FA31" s="182" t="str">
        <f t="shared" ca="1" si="39"/>
        <v/>
      </c>
      <c r="FB31" s="182" t="str">
        <f t="shared" ca="1" si="40"/>
        <v/>
      </c>
      <c r="FC31" s="182" t="str">
        <f t="shared" ca="1" si="41"/>
        <v/>
      </c>
      <c r="FD31" s="182" t="str">
        <f t="shared" ca="1" si="42"/>
        <v/>
      </c>
      <c r="FE31" s="182" t="str">
        <f t="shared" ca="1" si="43"/>
        <v/>
      </c>
      <c r="FF31" s="182" t="str">
        <f t="shared" ca="1" si="44"/>
        <v/>
      </c>
      <c r="FG31" s="182" t="str">
        <f t="shared" ca="1" si="45"/>
        <v/>
      </c>
      <c r="FH31" s="192" t="str">
        <f t="shared" ca="1" si="46"/>
        <v/>
      </c>
      <c r="FI31" s="195" t="str">
        <f t="shared" ca="1" si="47"/>
        <v>20. od 0</v>
      </c>
      <c r="FJ31" s="196"/>
    </row>
    <row r="32" spans="1:166" ht="15" thickBot="1" x14ac:dyDescent="0.35">
      <c r="A32" s="5" t="str">
        <f t="shared" ca="1" si="4"/>
        <v>par_list_chyba</v>
      </c>
      <c r="B32" s="5" t="str" cm="1">
        <f t="array" aca="1" ref="B32" ca="1">INDIRECT("'"&amp;data!B69&amp;"'!"&amp;ADDRESS(ROW('Přihláška č. 1'!$I$4),COLUMN('Přihláška č. 1'!$I$4),4))</f>
        <v>par_list_chyba</v>
      </c>
      <c r="C32" s="206" t="str">
        <f>HYPERLINK("#'"&amp;data!B69&amp;"'!D4","..."&amp;D32&amp;"!")</f>
        <v>...21!</v>
      </c>
      <c r="D32" s="197">
        <v>21</v>
      </c>
      <c r="E32" s="177" t="str">
        <f ca="1">IF(B32=par_list_vypnut,"",($S$7-1+data!D69)&amp;". od "&amp;I32)</f>
        <v>21. od 0</v>
      </c>
      <c r="F32" s="178"/>
      <c r="G32" s="179"/>
      <c r="H32" s="180"/>
      <c r="I32" s="181">
        <f t="shared" ca="1" si="5"/>
        <v>0</v>
      </c>
      <c r="J32" s="182" t="str">
        <f t="shared" ca="1" si="6"/>
        <v>chyba zkratky</v>
      </c>
      <c r="K32" s="183"/>
      <c r="L32" s="184" t="str" cm="1">
        <f t="array" aca="1" ref="L32" ca="1">IF(B32=par_list_vypnut,"",INDIRECT("'"&amp;data!B69&amp;"'!"&amp;ADDRESS(ROW('Přihláška č. 1'!$D$12),COLUMN('Přihláška č. 1'!$D$12),4)))</f>
        <v>Viz zpráva vpravo --&gt;</v>
      </c>
      <c r="M32" s="185" t="str">
        <f t="shared" ca="1" si="7"/>
        <v/>
      </c>
      <c r="N32" s="186" t="str">
        <f t="shared" ca="1" si="8"/>
        <v/>
      </c>
      <c r="O32" s="187" cm="1">
        <f t="array" aca="1" ref="O32" ca="1">IF(B32=par_list_vypnut,"",INDIRECT("'"&amp;data!B69&amp;"'!"&amp;ADDRESS(ROW('Přihláška č. 1'!$D$6),COLUMN('Přihláška č. 1'!$D$6),4)))</f>
        <v>0</v>
      </c>
      <c r="P32" s="182">
        <f ca="1">IF(B32=par_list_vypnut,"",COUNTIF(INDIRECT("'"&amp;data!B69&amp;"'!"&amp;ADDRESS(ROW('Přihláška č. 1'!$D$9),COLUMN('Přihláška č. 1'!$D$9),4)),"*")+COUNTIF(INDIRECT("'"&amp;data!B69&amp;"'!"&amp;ADDRESS(ROW('Přihláška č. 1'!$D$10),COLUMN('Přihláška č. 1'!$D$10),4)),"*"))</f>
        <v>0</v>
      </c>
      <c r="Q32" s="182">
        <f t="shared" ca="1" si="9"/>
        <v>0</v>
      </c>
      <c r="R32" s="182">
        <f t="shared" ca="1" si="10"/>
        <v>0</v>
      </c>
      <c r="S32" s="188">
        <f t="shared" ca="1" si="11"/>
        <v>0</v>
      </c>
      <c r="T32" s="187" cm="1">
        <f t="array" aca="1" ref="T32" ca="1">IF(B32=par_list_vypnut,"",INDIRECT("'"&amp;data!B69&amp;"'!"&amp;ADDRESS(ROW('Přihláška č. 1'!$D$4),COLUMN('Přihláška č. 1'!$D$4),4)))</f>
        <v>0</v>
      </c>
      <c r="U32" s="182" t="str" cm="1">
        <f t="array" aca="1" ref="U32" ca="1">IF(B32=par_list_vypnut,"",INDIRECT("'"&amp;data!B69&amp;"'!"&amp;ADDRESS(ROW('Přihláška č. 1'!$I$31),COLUMN('Přihláška č. 1'!$I$31),4)))</f>
        <v/>
      </c>
      <c r="V32" s="182" cm="1">
        <f t="array" aca="1" ref="V32" ca="1">IF(B32=par_list_vypnut,"",INDIRECT("'"&amp;data!B69&amp;"'!"&amp;ADDRESS(ROW('Přihláška č. 1'!$D$5),COLUMN('Přihláška č. 1'!$D$5),4)))</f>
        <v>0</v>
      </c>
      <c r="W32" s="182" t="str" cm="1">
        <f t="array" aca="1" ref="W32" ca="1">IF(B32=par_list_vypnut,"",IF(INDIRECT("'"&amp;data!B69&amp;"'!"&amp;ADDRESS(ROW('Přihláška č. 1'!$D$8),COLUMN('Přihláška č. 1'!$D$8),4),TRUE)="","",INDIRECT("'"&amp;data!B69&amp;"'!"&amp;ADDRESS(ROW('Přihláška č. 1'!$D$8),COLUMN('Přihláška č. 1'!$D$8),4),TRUE)))</f>
        <v/>
      </c>
      <c r="X32" s="189" t="str" cm="1">
        <f t="array" aca="1" ref="X32" ca="1">IF(B32=par_list_vypnut,"",INDIRECT("'"&amp;data!B69&amp;"'!"&amp;ADDRESS(ROW('Přihláška č. 1'!$I$20),COLUMN('Přihláška č. 1'!$I$20),4)))</f>
        <v/>
      </c>
      <c r="Y32" s="190"/>
      <c r="Z32" s="191"/>
      <c r="AA32" s="187" t="str" cm="1">
        <f t="array" aca="1" ref="AA32" ca="1">IF(OR(B32=par_list_vypnut,P32&lt;1),"",PROPER(INDIRECT("'"&amp;data!B69&amp;"'!"&amp;ADDRESS(ROW('Přihláška č. 1'!$D$9),COLUMN('Přihláška č. 1'!$D$9),4))))</f>
        <v/>
      </c>
      <c r="AB32" s="182" t="str" cm="1">
        <f t="array" aca="1" ref="AB32" ca="1">IF(OR(B32=par_list_vypnut,P32&lt;2),"",PROPER(INDIRECT("'"&amp;data!B69&amp;"'!"&amp;ADDRESS(ROW('Přihláška č. 1'!$D$10),COLUMN('Přihláška č. 1'!$D$10),4))))</f>
        <v/>
      </c>
      <c r="AC32" s="182" t="str">
        <f t="shared" ca="1" si="12"/>
        <v/>
      </c>
      <c r="AD32" s="188" t="str">
        <f t="shared" ca="1" si="13"/>
        <v/>
      </c>
      <c r="AE32" s="187" t="str">
        <f t="shared" ca="1" si="14"/>
        <v/>
      </c>
      <c r="AF32" s="182" t="str">
        <f t="shared" ca="1" si="15"/>
        <v/>
      </c>
      <c r="AG32" s="182" t="str">
        <f t="shared" ca="1" si="16"/>
        <v/>
      </c>
      <c r="AH32" s="182" t="str">
        <f t="shared" ca="1" si="17"/>
        <v/>
      </c>
      <c r="AI32" s="182" t="str">
        <f t="shared" ca="1" si="18"/>
        <v/>
      </c>
      <c r="AJ32" s="192" t="str">
        <f t="shared" ca="1" si="19"/>
        <v/>
      </c>
      <c r="AK32" s="182" t="str">
        <f t="shared" ca="1" si="20"/>
        <v/>
      </c>
      <c r="AL32" s="182" t="str">
        <f t="shared" ca="1" si="21"/>
        <v/>
      </c>
      <c r="AM32" s="193" t="str">
        <f t="shared" ca="1" si="22"/>
        <v/>
      </c>
      <c r="AN32" s="187" t="str" cm="1">
        <f t="array" aca="1" ref="AN32" ca="1">IF(OR($B32=par_list_vypnut,$O32&lt;AN$9),"",PROPER(TRIM(INDIRECT("'"&amp;data!$B69&amp;"'!"&amp;$AN$8&amp;AN$10))))</f>
        <v/>
      </c>
      <c r="AO32" s="182" t="str" cm="1">
        <f t="array" aca="1" ref="AO32" ca="1">IF(OR($B32=par_list_vypnut,$O32&lt;AO$9),"",PROPER(TRIM(INDIRECT("'"&amp;data!$B69&amp;"'!"&amp;$AO$8&amp;AO$10))))</f>
        <v/>
      </c>
      <c r="AP32" s="182" t="str" cm="1">
        <f t="array" aca="1" ref="AP32" ca="1">IF(OR($B32=par_list_vypnut,$O32&lt;AP$9),"",PROPER(TRIM(INDIRECT("'"&amp;data!$B69&amp;"'!"&amp;$AN$8&amp;AP$10))))</f>
        <v/>
      </c>
      <c r="AQ32" s="182" t="str" cm="1">
        <f t="array" aca="1" ref="AQ32" ca="1">IF(OR($B32=par_list_vypnut,$O32&lt;AQ$9),"",PROPER(TRIM(INDIRECT("'"&amp;data!$B69&amp;"'!"&amp;$AO$8&amp;AQ$10))))</f>
        <v/>
      </c>
      <c r="AR32" s="182" t="str" cm="1">
        <f t="array" aca="1" ref="AR32" ca="1">IF(OR($B32=par_list_vypnut,$O32&lt;AR$9),"",PROPER(TRIM(INDIRECT("'"&amp;data!$B69&amp;"'!"&amp;$AN$8&amp;AR$10))))</f>
        <v/>
      </c>
      <c r="AS32" s="182" t="str" cm="1">
        <f t="array" aca="1" ref="AS32" ca="1">IF(OR($B32=par_list_vypnut,$O32&lt;AS$9),"",PROPER(TRIM(INDIRECT("'"&amp;data!$B69&amp;"'!"&amp;$AO$8&amp;AS$10))))</f>
        <v/>
      </c>
      <c r="AT32" s="182" t="str" cm="1">
        <f t="array" aca="1" ref="AT32" ca="1">IF(OR($B32=par_list_vypnut,$O32&lt;AT$9),"",PROPER(TRIM(INDIRECT("'"&amp;data!$B69&amp;"'!"&amp;$AN$8&amp;AT$10))))</f>
        <v/>
      </c>
      <c r="AU32" s="182" t="str" cm="1">
        <f t="array" aca="1" ref="AU32" ca="1">IF(OR($B32=par_list_vypnut,$O32&lt;AU$9),"",PROPER(TRIM(INDIRECT("'"&amp;data!$B69&amp;"'!"&amp;$AO$8&amp;AU$10))))</f>
        <v/>
      </c>
      <c r="AV32" s="182" t="str" cm="1">
        <f t="array" aca="1" ref="AV32" ca="1">IF(OR($B32=par_list_vypnut,$O32&lt;AV$9),"",PROPER(TRIM(INDIRECT("'"&amp;data!$B69&amp;"'!"&amp;$AN$8&amp;AV$10))))</f>
        <v/>
      </c>
      <c r="AW32" s="182" t="str" cm="1">
        <f t="array" aca="1" ref="AW32" ca="1">IF(OR($B32=par_list_vypnut,$O32&lt;AW$9),"",PROPER(TRIM(INDIRECT("'"&amp;data!$B69&amp;"'!"&amp;$AO$8&amp;AW$10))))</f>
        <v/>
      </c>
      <c r="AX32" s="182" t="str" cm="1">
        <f t="array" aca="1" ref="AX32" ca="1">IF(OR($B32=par_list_vypnut,$O32&lt;AX$9),"",PROPER(TRIM(INDIRECT("'"&amp;data!$B69&amp;"'!"&amp;$AN$8&amp;AX$10))))</f>
        <v/>
      </c>
      <c r="AY32" s="182" t="str" cm="1">
        <f t="array" aca="1" ref="AY32" ca="1">IF(OR($B32=par_list_vypnut,$O32&lt;AY$9),"",PROPER(TRIM(INDIRECT("'"&amp;data!$B69&amp;"'!"&amp;$AO$8&amp;AY$10))))</f>
        <v/>
      </c>
      <c r="AZ32" s="182" t="str" cm="1">
        <f t="array" aca="1" ref="AZ32" ca="1">IF(OR($B32=par_list_vypnut,$O32&lt;AZ$9),"",PROPER(TRIM(INDIRECT("'"&amp;data!$B69&amp;"'!"&amp;$AN$8&amp;AZ$10))))</f>
        <v/>
      </c>
      <c r="BA32" s="182" t="str" cm="1">
        <f t="array" aca="1" ref="BA32" ca="1">IF(OR($B32=par_list_vypnut,$O32&lt;BA$9),"",PROPER(TRIM(INDIRECT("'"&amp;data!$B69&amp;"'!"&amp;$AO$8&amp;BA$10))))</f>
        <v/>
      </c>
      <c r="BB32" s="182" t="str" cm="1">
        <f t="array" aca="1" ref="BB32" ca="1">IF(OR($B32=par_list_vypnut,$O32&lt;BB$9),"",PROPER(TRIM(INDIRECT("'"&amp;data!$B69&amp;"'!"&amp;$AN$8&amp;BB$10))))</f>
        <v/>
      </c>
      <c r="BC32" s="182" t="str" cm="1">
        <f t="array" aca="1" ref="BC32" ca="1">IF(OR($B32=par_list_vypnut,$O32&lt;BC$9),"",PROPER(TRIM(INDIRECT("'"&amp;data!$B69&amp;"'!"&amp;$AO$8&amp;BC$10))))</f>
        <v/>
      </c>
      <c r="BD32" s="182" t="str" cm="1">
        <f t="array" aca="1" ref="BD32" ca="1">IF(OR($B32=par_list_vypnut,$O32&lt;BD$9),"",PROPER(TRIM(INDIRECT("'"&amp;data!$B69&amp;"'!"&amp;$AN$8&amp;BD$10))))</f>
        <v/>
      </c>
      <c r="BE32" s="182" t="str" cm="1">
        <f t="array" aca="1" ref="BE32" ca="1">IF(OR($B32=par_list_vypnut,$O32&lt;BE$9),"",PROPER(TRIM(INDIRECT("'"&amp;data!$B69&amp;"'!"&amp;$AO$8&amp;BE$10))))</f>
        <v/>
      </c>
      <c r="BF32" s="182" t="str" cm="1">
        <f t="array" aca="1" ref="BF32" ca="1">IF(OR($B32=par_list_vypnut,$O32&lt;BF$9),"",PROPER(TRIM(INDIRECT("'"&amp;data!$B69&amp;"'!"&amp;$AN$8&amp;BF$10))))</f>
        <v/>
      </c>
      <c r="BG32" s="182" t="str" cm="1">
        <f t="array" aca="1" ref="BG32" ca="1">IF(OR($B32=par_list_vypnut,$O32&lt;BG$9),"",PROPER(TRIM(INDIRECT("'"&amp;data!$B69&amp;"'!"&amp;$AO$8&amp;BG$10))))</f>
        <v/>
      </c>
      <c r="BH32" s="182" t="str" cm="1">
        <f t="array" aca="1" ref="BH32" ca="1">IF(OR($B32=par_list_vypnut,$O32&lt;BH$9),"",PROPER(TRIM(INDIRECT("'"&amp;data!$B69&amp;"'!"&amp;$AN$8&amp;BH$10))))</f>
        <v/>
      </c>
      <c r="BI32" s="182" t="str" cm="1">
        <f t="array" aca="1" ref="BI32" ca="1">IF(OR($B32=par_list_vypnut,$O32&lt;BI$9),"",PROPER(TRIM(INDIRECT("'"&amp;data!$B69&amp;"'!"&amp;$AO$8&amp;BI$10))))</f>
        <v/>
      </c>
      <c r="BJ32" s="182" t="str" cm="1">
        <f t="array" aca="1" ref="BJ32" ca="1">IF(OR($B32=par_list_vypnut,$O32&lt;BJ$9),"",PROPER(TRIM(INDIRECT("'"&amp;data!$B69&amp;"'!"&amp;$AN$8&amp;BJ$10))))</f>
        <v/>
      </c>
      <c r="BK32" s="182" t="str" cm="1">
        <f t="array" aca="1" ref="BK32" ca="1">IF(OR($B32=par_list_vypnut,$O32&lt;BK$9),"",PROPER(TRIM(INDIRECT("'"&amp;data!$B69&amp;"'!"&amp;$AO$8&amp;BK$10))))</f>
        <v/>
      </c>
      <c r="BL32" s="182" t="str" cm="1">
        <f t="array" aca="1" ref="BL32" ca="1">IF(OR($B32=par_list_vypnut,$O32&lt;BL$9),"",PROPER(TRIM(INDIRECT("'"&amp;data!$B69&amp;"'!"&amp;$AN$8&amp;BL$10))))</f>
        <v/>
      </c>
      <c r="BM32" s="182" t="str" cm="1">
        <f t="array" aca="1" ref="BM32" ca="1">IF(OR($B32=par_list_vypnut,$O32&lt;BM$9),"",PROPER(TRIM(INDIRECT("'"&amp;data!$B69&amp;"'!"&amp;$AO$8&amp;BM$10))))</f>
        <v/>
      </c>
      <c r="BN32" s="182" t="str" cm="1">
        <f t="array" aca="1" ref="BN32" ca="1">IF(OR($B32=par_list_vypnut,$O32&lt;BN$9),"",PROPER(TRIM(INDIRECT("'"&amp;data!$B69&amp;"'!"&amp;$AN$8&amp;BN$10))))</f>
        <v/>
      </c>
      <c r="BO32" s="182" t="str" cm="1">
        <f t="array" aca="1" ref="BO32" ca="1">IF(OR($B32=par_list_vypnut,$O32&lt;BO$9),"",PROPER(TRIM(INDIRECT("'"&amp;data!$B69&amp;"'!"&amp;$AO$8&amp;BO$10))))</f>
        <v/>
      </c>
      <c r="BP32" s="182" t="str" cm="1">
        <f t="array" aca="1" ref="BP32" ca="1">IF(OR($B32=par_list_vypnut,$O32&lt;BP$9),"",PROPER(TRIM(INDIRECT("'"&amp;data!$B69&amp;"'!"&amp;$AN$8&amp;BP$10))))</f>
        <v/>
      </c>
      <c r="BQ32" s="182" t="str" cm="1">
        <f t="array" aca="1" ref="BQ32" ca="1">IF(OR($B32=par_list_vypnut,$O32&lt;BQ$9),"",PROPER(TRIM(INDIRECT("'"&amp;data!$B69&amp;"'!"&amp;$AO$8&amp;BQ$10))))</f>
        <v/>
      </c>
      <c r="BR32" s="182" t="str" cm="1">
        <f t="array" aca="1" ref="BR32" ca="1">IF(OR($B32=par_list_vypnut,$O32&lt;BR$9),"",PROPER(TRIM(INDIRECT("'"&amp;data!$B69&amp;"'!"&amp;$AN$8&amp;BR$10))))</f>
        <v/>
      </c>
      <c r="BS32" s="182" t="str" cm="1">
        <f t="array" aca="1" ref="BS32" ca="1">IF(OR($B32=par_list_vypnut,$O32&lt;BS$9),"",PROPER(TRIM(INDIRECT("'"&amp;data!$B69&amp;"'!"&amp;$AO$8&amp;BS$10))))</f>
        <v/>
      </c>
      <c r="BT32" s="182" t="str" cm="1">
        <f t="array" aca="1" ref="BT32" ca="1">IF(OR($B32=par_list_vypnut,$O32&lt;BT$9),"",PROPER(TRIM(INDIRECT("'"&amp;data!$B69&amp;"'!"&amp;$AN$8&amp;BT$10))))</f>
        <v/>
      </c>
      <c r="BU32" s="182" t="str" cm="1">
        <f t="array" aca="1" ref="BU32" ca="1">IF(OR($B32=par_list_vypnut,$O32&lt;BU$9),"",PROPER(TRIM(INDIRECT("'"&amp;data!$B69&amp;"'!"&amp;$AO$8&amp;BU$10))))</f>
        <v/>
      </c>
      <c r="BV32" s="182" t="str" cm="1">
        <f t="array" aca="1" ref="BV32" ca="1">IF(OR($B32=par_list_vypnut,$O32&lt;BV$9),"",PROPER(TRIM(INDIRECT("'"&amp;data!$B69&amp;"'!"&amp;$AN$8&amp;BV$10))))</f>
        <v/>
      </c>
      <c r="BW32" s="182" t="str" cm="1">
        <f t="array" aca="1" ref="BW32" ca="1">IF(OR($B32=par_list_vypnut,$O32&lt;BW$9),"",PROPER(TRIM(INDIRECT("'"&amp;data!$B69&amp;"'!"&amp;$AO$8&amp;BW$10))))</f>
        <v/>
      </c>
      <c r="BX32" s="182" t="str" cm="1">
        <f t="array" aca="1" ref="BX32" ca="1">IF(OR($B32=par_list_vypnut,$O32&lt;BX$9),"",PROPER(TRIM(INDIRECT("'"&amp;data!$B69&amp;"'!"&amp;$AN$8&amp;BX$10))))</f>
        <v/>
      </c>
      <c r="BY32" s="182" t="str" cm="1">
        <f t="array" aca="1" ref="BY32" ca="1">IF(OR($B32=par_list_vypnut,$O32&lt;BY$9),"",PROPER(TRIM(INDIRECT("'"&amp;data!$B69&amp;"'!"&amp;$AO$8&amp;BY$10))))</f>
        <v/>
      </c>
      <c r="BZ32" s="182" t="str" cm="1">
        <f t="array" aca="1" ref="BZ32" ca="1">IF(OR($B32=par_list_vypnut,$O32&lt;BZ$9),"",PROPER(TRIM(INDIRECT("'"&amp;data!$B69&amp;"'!"&amp;$AN$8&amp;BZ$10))))</f>
        <v/>
      </c>
      <c r="CA32" s="182" t="str" cm="1">
        <f t="array" aca="1" ref="CA32" ca="1">IF(OR($B32=par_list_vypnut,$O32&lt;CA$9),"",PROPER(TRIM(INDIRECT("'"&amp;data!$B69&amp;"'!"&amp;$AO$8&amp;CA$10))))</f>
        <v/>
      </c>
      <c r="CB32" s="182" t="str" cm="1">
        <f t="array" aca="1" ref="CB32" ca="1">IF(OR($B32=par_list_vypnut,$O32&lt;CB$9),"",PROPER(TRIM(INDIRECT("'"&amp;data!$B69&amp;"'!"&amp;$AN$8&amp;CB$10))))</f>
        <v/>
      </c>
      <c r="CC32" s="182" t="str" cm="1">
        <f t="array" aca="1" ref="CC32" ca="1">IF(OR($B32=par_list_vypnut,$O32&lt;CC$9),"",PROPER(TRIM(INDIRECT("'"&amp;data!$B69&amp;"'!"&amp;$AO$8&amp;CC$10))))</f>
        <v/>
      </c>
      <c r="CD32" s="182" t="str" cm="1">
        <f t="array" aca="1" ref="CD32" ca="1">IF(OR($B32=par_list_vypnut,$O32&lt;CD$9),"",PROPER(TRIM(INDIRECT("'"&amp;data!$B69&amp;"'!"&amp;$AN$8&amp;CD$10))))</f>
        <v/>
      </c>
      <c r="CE32" s="182" t="str" cm="1">
        <f t="array" aca="1" ref="CE32" ca="1">IF(OR($B32=par_list_vypnut,$O32&lt;CE$9),"",PROPER(TRIM(INDIRECT("'"&amp;data!$B69&amp;"'!"&amp;$AO$8&amp;CE$10))))</f>
        <v/>
      </c>
      <c r="CF32" s="182" t="str" cm="1">
        <f t="array" aca="1" ref="CF32" ca="1">IF(OR($B32=par_list_vypnut,$O32&lt;CF$9),"",PROPER(TRIM(INDIRECT("'"&amp;data!$B69&amp;"'!"&amp;$AN$8&amp;CF$10))))</f>
        <v/>
      </c>
      <c r="CG32" s="182" t="str" cm="1">
        <f t="array" aca="1" ref="CG32" ca="1">IF(OR($B32=par_list_vypnut,$O32&lt;CG$9),"",PROPER(TRIM(INDIRECT("'"&amp;data!$B69&amp;"'!"&amp;$AO$8&amp;CG$10))))</f>
        <v/>
      </c>
      <c r="CH32" s="182" t="str" cm="1">
        <f t="array" aca="1" ref="CH32" ca="1">IF(OR($B32=par_list_vypnut,$O32&lt;CH$9),"",PROPER(TRIM(INDIRECT("'"&amp;data!$B69&amp;"'!"&amp;$AN$8&amp;CH$10))))</f>
        <v/>
      </c>
      <c r="CI32" s="182" t="str" cm="1">
        <f t="array" aca="1" ref="CI32" ca="1">IF(OR($B32=par_list_vypnut,$O32&lt;CI$9),"",PROPER(TRIM(INDIRECT("'"&amp;data!$B69&amp;"'!"&amp;$AO$8&amp;CI$10))))</f>
        <v/>
      </c>
      <c r="CJ32" s="182" t="str" cm="1">
        <f t="array" aca="1" ref="CJ32" ca="1">IF(OR($B32=par_list_vypnut,$O32&lt;CJ$9),"",PROPER(TRIM(INDIRECT("'"&amp;data!$B69&amp;"'!"&amp;$AN$8&amp;CJ$10))))</f>
        <v/>
      </c>
      <c r="CK32" s="188" t="str" cm="1">
        <f t="array" aca="1" ref="CK32" ca="1">IF(OR($B32=par_list_vypnut,$O32&lt;CK$9),"",PROPER(TRIM(INDIRECT("'"&amp;data!$B69&amp;"'!"&amp;$AO$8&amp;CK$10))))</f>
        <v/>
      </c>
      <c r="CL32" s="194" t="str" cm="1">
        <f t="array" aca="1" ref="CL32" ca="1">IF($B32=par_list_vypnut,"",IF($O32&gt;=CL$9,VALUE(TRIM(INDIRECT("'"&amp;data!$B69&amp;"'!"&amp;$AP$8&amp;CL$10))),""))</f>
        <v/>
      </c>
      <c r="CM32" s="182" t="str" cm="1">
        <f t="array" aca="1" ref="CM32" ca="1">IF($B32=par_list_vypnut,"",IF($O32&gt;=CM$9,VALUE(TRIM(INDIRECT("'"&amp;data!$B69&amp;"'!"&amp;$AP$8&amp;CM$10))),""))</f>
        <v/>
      </c>
      <c r="CN32" s="182" t="str" cm="1">
        <f t="array" aca="1" ref="CN32" ca="1">IF($B32=par_list_vypnut,"",IF($O32&gt;=CN$9,VALUE(TRIM(INDIRECT("'"&amp;data!$B69&amp;"'!"&amp;$AP$8&amp;CN$10))),""))</f>
        <v/>
      </c>
      <c r="CO32" s="182" t="str" cm="1">
        <f t="array" aca="1" ref="CO32" ca="1">IF($B32=par_list_vypnut,"",IF($O32&gt;=CO$9,VALUE(TRIM(INDIRECT("'"&amp;data!$B69&amp;"'!"&amp;$AP$8&amp;CO$10))),""))</f>
        <v/>
      </c>
      <c r="CP32" s="182" t="str" cm="1">
        <f t="array" aca="1" ref="CP32" ca="1">IF($B32=par_list_vypnut,"",IF($O32&gt;=CP$9,VALUE(TRIM(INDIRECT("'"&amp;data!$B69&amp;"'!"&amp;$AP$8&amp;CP$10))),""))</f>
        <v/>
      </c>
      <c r="CQ32" s="182" t="str" cm="1">
        <f t="array" aca="1" ref="CQ32" ca="1">IF($B32=par_list_vypnut,"",IF($O32&gt;=CQ$9,VALUE(TRIM(INDIRECT("'"&amp;data!$B69&amp;"'!"&amp;$AP$8&amp;CQ$10))),""))</f>
        <v/>
      </c>
      <c r="CR32" s="182" t="str" cm="1">
        <f t="array" aca="1" ref="CR32" ca="1">IF($B32=par_list_vypnut,"",IF($O32&gt;=CR$9,VALUE(TRIM(INDIRECT("'"&amp;data!$B69&amp;"'!"&amp;$AP$8&amp;CR$10))),""))</f>
        <v/>
      </c>
      <c r="CS32" s="182" t="str" cm="1">
        <f t="array" aca="1" ref="CS32" ca="1">IF($B32=par_list_vypnut,"",IF($O32&gt;=CS$9,VALUE(TRIM(INDIRECT("'"&amp;data!$B69&amp;"'!"&amp;$AP$8&amp;CS$10))),""))</f>
        <v/>
      </c>
      <c r="CT32" s="182" t="str" cm="1">
        <f t="array" aca="1" ref="CT32" ca="1">IF($B32=par_list_vypnut,"",IF($O32&gt;=CT$9,VALUE(TRIM(INDIRECT("'"&amp;data!$B69&amp;"'!"&amp;$AP$8&amp;CT$10))),""))</f>
        <v/>
      </c>
      <c r="CU32" s="182" t="str" cm="1">
        <f t="array" aca="1" ref="CU32" ca="1">IF($B32=par_list_vypnut,"",IF($O32&gt;=CU$9,VALUE(TRIM(INDIRECT("'"&amp;data!$B69&amp;"'!"&amp;$AP$8&amp;CU$10))),""))</f>
        <v/>
      </c>
      <c r="CV32" s="182" t="str" cm="1">
        <f t="array" aca="1" ref="CV32" ca="1">IF($B32=par_list_vypnut,"",IF($O32&gt;=CV$9,VALUE(TRIM(INDIRECT("'"&amp;data!$B69&amp;"'!"&amp;$AP$8&amp;CV$10))),""))</f>
        <v/>
      </c>
      <c r="CW32" s="182" t="str" cm="1">
        <f t="array" aca="1" ref="CW32" ca="1">IF($B32=par_list_vypnut,"",IF($O32&gt;=CW$9,VALUE(TRIM(INDIRECT("'"&amp;data!$B69&amp;"'!"&amp;$AP$8&amp;CW$10))),""))</f>
        <v/>
      </c>
      <c r="CX32" s="182" t="str" cm="1">
        <f t="array" aca="1" ref="CX32" ca="1">IF($B32=par_list_vypnut,"",IF($O32&gt;=CX$9,VALUE(TRIM(INDIRECT("'"&amp;data!$B69&amp;"'!"&amp;$AP$8&amp;CX$10))),""))</f>
        <v/>
      </c>
      <c r="CY32" s="182" t="str" cm="1">
        <f t="array" aca="1" ref="CY32" ca="1">IF($B32=par_list_vypnut,"",IF($O32&gt;=CY$9,VALUE(TRIM(INDIRECT("'"&amp;data!$B69&amp;"'!"&amp;$AP$8&amp;CY$10))),""))</f>
        <v/>
      </c>
      <c r="CZ32" s="182" t="str" cm="1">
        <f t="array" aca="1" ref="CZ32" ca="1">IF($B32=par_list_vypnut,"",IF($O32&gt;=CZ$9,VALUE(TRIM(INDIRECT("'"&amp;data!$B69&amp;"'!"&amp;$AP$8&amp;CZ$10))),""))</f>
        <v/>
      </c>
      <c r="DA32" s="182" t="str" cm="1">
        <f t="array" aca="1" ref="DA32" ca="1">IF($B32=par_list_vypnut,"",IF($O32&gt;=DA$9,VALUE(TRIM(INDIRECT("'"&amp;data!$B69&amp;"'!"&amp;$AP$8&amp;DA$10))),""))</f>
        <v/>
      </c>
      <c r="DB32" s="182" t="str" cm="1">
        <f t="array" aca="1" ref="DB32" ca="1">IF($B32=par_list_vypnut,"",IF($O32&gt;=DB$9,VALUE(TRIM(INDIRECT("'"&amp;data!$B69&amp;"'!"&amp;$AP$8&amp;DB$10))),""))</f>
        <v/>
      </c>
      <c r="DC32" s="182" t="str" cm="1">
        <f t="array" aca="1" ref="DC32" ca="1">IF($B32=par_list_vypnut,"",IF($O32&gt;=DC$9,VALUE(TRIM(INDIRECT("'"&amp;data!$B69&amp;"'!"&amp;$AP$8&amp;DC$10))),""))</f>
        <v/>
      </c>
      <c r="DD32" s="182" t="str" cm="1">
        <f t="array" aca="1" ref="DD32" ca="1">IF($B32=par_list_vypnut,"",IF($O32&gt;=DD$9,VALUE(TRIM(INDIRECT("'"&amp;data!$B69&amp;"'!"&amp;$AP$8&amp;DD$10))),""))</f>
        <v/>
      </c>
      <c r="DE32" s="182" t="str" cm="1">
        <f t="array" aca="1" ref="DE32" ca="1">IF($B32=par_list_vypnut,"",IF($O32&gt;=DE$9,VALUE(TRIM(INDIRECT("'"&amp;data!$B69&amp;"'!"&amp;$AP$8&amp;DE$10))),""))</f>
        <v/>
      </c>
      <c r="DF32" s="182" t="str" cm="1">
        <f t="array" aca="1" ref="DF32" ca="1">IF($B32=par_list_vypnut,"",IF($O32&gt;=DF$9,VALUE(TRIM(INDIRECT("'"&amp;data!$B69&amp;"'!"&amp;$AP$8&amp;DF$10))),""))</f>
        <v/>
      </c>
      <c r="DG32" s="182" t="str" cm="1">
        <f t="array" aca="1" ref="DG32" ca="1">IF($B32=par_list_vypnut,"",IF($O32&gt;=DG$9,VALUE(TRIM(INDIRECT("'"&amp;data!$B69&amp;"'!"&amp;$AP$8&amp;DG$10))),""))</f>
        <v/>
      </c>
      <c r="DH32" s="182" t="str" cm="1">
        <f t="array" aca="1" ref="DH32" ca="1">IF($B32=par_list_vypnut,"",IF($O32&gt;=DH$9,VALUE(TRIM(INDIRECT("'"&amp;data!$B69&amp;"'!"&amp;$AP$8&amp;DH$10))),""))</f>
        <v/>
      </c>
      <c r="DI32" s="182" t="str" cm="1">
        <f t="array" aca="1" ref="DI32" ca="1">IF($B32=par_list_vypnut,"",IF($O32&gt;=DI$9,VALUE(TRIM(INDIRECT("'"&amp;data!$B69&amp;"'!"&amp;$AP$8&amp;DI$10))),""))</f>
        <v/>
      </c>
      <c r="DJ32" s="188" t="str" cm="1">
        <f t="array" aca="1" ref="DJ32" ca="1">IF($B32=par_list_vypnut,"",IF($O32&gt;=DJ$9,VALUE(TRIM(INDIRECT("'"&amp;data!$B69&amp;"'!"&amp;$AP$8&amp;DJ$10))),""))</f>
        <v/>
      </c>
      <c r="DK32" s="187" t="str" cm="1">
        <f t="array" aca="1" ref="DK32" ca="1">IF($B32=par_list_vypnut,"",IF($O32&gt;=DK$9,INDIRECT("'"&amp;data!$B69&amp;"'!"&amp;$AQ$8&amp;DK$10,TRUE),""))</f>
        <v/>
      </c>
      <c r="DL32" s="182" t="str" cm="1">
        <f t="array" aca="1" ref="DL32" ca="1">IF($B32=par_list_vypnut,"",IF($O32&gt;=DL$9,INDIRECT("'"&amp;data!$B69&amp;"'!"&amp;$AQ$8&amp;DL$10,TRUE),""))</f>
        <v/>
      </c>
      <c r="DM32" s="182" t="str" cm="1">
        <f t="array" aca="1" ref="DM32" ca="1">IF($B32=par_list_vypnut,"",IF($O32&gt;=DM$9,INDIRECT("'"&amp;data!$B69&amp;"'!"&amp;$AQ$8&amp;DM$10,TRUE),""))</f>
        <v/>
      </c>
      <c r="DN32" s="182" t="str" cm="1">
        <f t="array" aca="1" ref="DN32" ca="1">IF($B32=par_list_vypnut,"",IF($O32&gt;=DN$9,INDIRECT("'"&amp;data!$B69&amp;"'!"&amp;$AQ$8&amp;DN$10,TRUE),""))</f>
        <v/>
      </c>
      <c r="DO32" s="182" t="str" cm="1">
        <f t="array" aca="1" ref="DO32" ca="1">IF($B32=par_list_vypnut,"",IF($O32&gt;=DO$9,INDIRECT("'"&amp;data!$B69&amp;"'!"&amp;$AQ$8&amp;DO$10,TRUE),""))</f>
        <v/>
      </c>
      <c r="DP32" s="182" t="str" cm="1">
        <f t="array" aca="1" ref="DP32" ca="1">IF($B32=par_list_vypnut,"",IF($O32&gt;=DP$9,INDIRECT("'"&amp;data!$B69&amp;"'!"&amp;$AQ$8&amp;DP$10,TRUE),""))</f>
        <v/>
      </c>
      <c r="DQ32" s="182" t="str" cm="1">
        <f t="array" aca="1" ref="DQ32" ca="1">IF($B32=par_list_vypnut,"",IF($O32&gt;=DQ$9,INDIRECT("'"&amp;data!$B69&amp;"'!"&amp;$AQ$8&amp;DQ$10,TRUE),""))</f>
        <v/>
      </c>
      <c r="DR32" s="182" t="str" cm="1">
        <f t="array" aca="1" ref="DR32" ca="1">IF($B32=par_list_vypnut,"",IF($O32&gt;=DR$9,INDIRECT("'"&amp;data!$B69&amp;"'!"&amp;$AQ$8&amp;DR$10,TRUE),""))</f>
        <v/>
      </c>
      <c r="DS32" s="182" t="str" cm="1">
        <f t="array" aca="1" ref="DS32" ca="1">IF($B32=par_list_vypnut,"",IF($O32&gt;=DS$9,INDIRECT("'"&amp;data!$B69&amp;"'!"&amp;$AQ$8&amp;DS$10,TRUE),""))</f>
        <v/>
      </c>
      <c r="DT32" s="182" t="str" cm="1">
        <f t="array" aca="1" ref="DT32" ca="1">IF($B32=par_list_vypnut,"",IF($O32&gt;=DT$9,INDIRECT("'"&amp;data!$B69&amp;"'!"&amp;$AQ$8&amp;DT$10,TRUE),""))</f>
        <v/>
      </c>
      <c r="DU32" s="182" t="str" cm="1">
        <f t="array" aca="1" ref="DU32" ca="1">IF($B32=par_list_vypnut,"",IF($O32&gt;=DU$9,INDIRECT("'"&amp;data!$B69&amp;"'!"&amp;$AQ$8&amp;DU$10,TRUE),""))</f>
        <v/>
      </c>
      <c r="DV32" s="182" t="str" cm="1">
        <f t="array" aca="1" ref="DV32" ca="1">IF($B32=par_list_vypnut,"",IF($O32&gt;=DV$9,INDIRECT("'"&amp;data!$B69&amp;"'!"&amp;$AQ$8&amp;DV$10,TRUE),""))</f>
        <v/>
      </c>
      <c r="DW32" s="182" t="str" cm="1">
        <f t="array" aca="1" ref="DW32" ca="1">IF($B32=par_list_vypnut,"",IF($O32&gt;=DW$9,INDIRECT("'"&amp;data!$B69&amp;"'!"&amp;$AQ$8&amp;DW$10,TRUE),""))</f>
        <v/>
      </c>
      <c r="DX32" s="182" t="str" cm="1">
        <f t="array" aca="1" ref="DX32" ca="1">IF($B32=par_list_vypnut,"",IF($O32&gt;=DX$9,INDIRECT("'"&amp;data!$B69&amp;"'!"&amp;$AQ$8&amp;DX$10,TRUE),""))</f>
        <v/>
      </c>
      <c r="DY32" s="182" t="str" cm="1">
        <f t="array" aca="1" ref="DY32" ca="1">IF($B32=par_list_vypnut,"",IF($O32&gt;=DY$9,INDIRECT("'"&amp;data!$B69&amp;"'!"&amp;$AQ$8&amp;DY$10,TRUE),""))</f>
        <v/>
      </c>
      <c r="DZ32" s="182" t="str" cm="1">
        <f t="array" aca="1" ref="DZ32" ca="1">IF($B32=par_list_vypnut,"",IF($O32&gt;=DZ$9,INDIRECT("'"&amp;data!$B69&amp;"'!"&amp;$AQ$8&amp;DZ$10,TRUE),""))</f>
        <v/>
      </c>
      <c r="EA32" s="182" t="str" cm="1">
        <f t="array" aca="1" ref="EA32" ca="1">IF($B32=par_list_vypnut,"",IF($O32&gt;=EA$9,INDIRECT("'"&amp;data!$B69&amp;"'!"&amp;$AQ$8&amp;EA$10,TRUE),""))</f>
        <v/>
      </c>
      <c r="EB32" s="182" t="str" cm="1">
        <f t="array" aca="1" ref="EB32" ca="1">IF($B32=par_list_vypnut,"",IF($O32&gt;=EB$9,INDIRECT("'"&amp;data!$B69&amp;"'!"&amp;$AQ$8&amp;EB$10,TRUE),""))</f>
        <v/>
      </c>
      <c r="EC32" s="182" t="str" cm="1">
        <f t="array" aca="1" ref="EC32" ca="1">IF($B32=par_list_vypnut,"",IF($O32&gt;=EC$9,INDIRECT("'"&amp;data!$B69&amp;"'!"&amp;$AQ$8&amp;EC$10,TRUE),""))</f>
        <v/>
      </c>
      <c r="ED32" s="182" t="str" cm="1">
        <f t="array" aca="1" ref="ED32" ca="1">IF($B32=par_list_vypnut,"",IF($O32&gt;=ED$9,INDIRECT("'"&amp;data!$B69&amp;"'!"&amp;$AQ$8&amp;ED$10,TRUE),""))</f>
        <v/>
      </c>
      <c r="EE32" s="182" t="str" cm="1">
        <f t="array" aca="1" ref="EE32" ca="1">IF($B32=par_list_vypnut,"",IF($O32&gt;=EE$9,INDIRECT("'"&amp;data!$B69&amp;"'!"&amp;$AQ$8&amp;EE$10,TRUE),""))</f>
        <v/>
      </c>
      <c r="EF32" s="182" t="str" cm="1">
        <f t="array" aca="1" ref="EF32" ca="1">IF($B32=par_list_vypnut,"",IF($O32&gt;=EF$9,INDIRECT("'"&amp;data!$B69&amp;"'!"&amp;$AQ$8&amp;EF$10,TRUE),""))</f>
        <v/>
      </c>
      <c r="EG32" s="182" t="str" cm="1">
        <f t="array" aca="1" ref="EG32" ca="1">IF($B32=par_list_vypnut,"",IF($O32&gt;=EG$9,INDIRECT("'"&amp;data!$B69&amp;"'!"&amp;$AQ$8&amp;EG$10,TRUE),""))</f>
        <v/>
      </c>
      <c r="EH32" s="182" t="str" cm="1">
        <f t="array" aca="1" ref="EH32" ca="1">IF($B32=par_list_vypnut,"",IF($O32&gt;=EH$9,INDIRECT("'"&amp;data!$B69&amp;"'!"&amp;$AQ$8&amp;EH$10,TRUE),""))</f>
        <v/>
      </c>
      <c r="EI32" s="188" t="str" cm="1">
        <f t="array" aca="1" ref="EI32" ca="1">IF($B32=par_list_vypnut,"",IF($O32&gt;=EI$9,INDIRECT("'"&amp;data!$B69&amp;"'!"&amp;$AQ$8&amp;EI$10,TRUE),""))</f>
        <v/>
      </c>
      <c r="EJ32" s="194" t="str">
        <f t="shared" ca="1" si="48"/>
        <v/>
      </c>
      <c r="EK32" s="182" t="str">
        <f t="shared" ca="1" si="23"/>
        <v/>
      </c>
      <c r="EL32" s="182" t="str">
        <f t="shared" ca="1" si="24"/>
        <v/>
      </c>
      <c r="EM32" s="182" t="str">
        <f t="shared" ca="1" si="25"/>
        <v/>
      </c>
      <c r="EN32" s="182" t="str">
        <f t="shared" ca="1" si="26"/>
        <v/>
      </c>
      <c r="EO32" s="182" t="str">
        <f t="shared" ca="1" si="27"/>
        <v/>
      </c>
      <c r="EP32" s="182" t="str">
        <f t="shared" ca="1" si="28"/>
        <v/>
      </c>
      <c r="EQ32" s="182" t="str">
        <f t="shared" ca="1" si="29"/>
        <v/>
      </c>
      <c r="ER32" s="182" t="str">
        <f t="shared" ca="1" si="30"/>
        <v/>
      </c>
      <c r="ES32" s="182" t="str">
        <f t="shared" ca="1" si="31"/>
        <v/>
      </c>
      <c r="ET32" s="182" t="str">
        <f t="shared" ca="1" si="32"/>
        <v/>
      </c>
      <c r="EU32" s="182" t="str">
        <f t="shared" ca="1" si="33"/>
        <v/>
      </c>
      <c r="EV32" s="182" t="str">
        <f t="shared" ca="1" si="34"/>
        <v/>
      </c>
      <c r="EW32" s="182" t="str">
        <f t="shared" ca="1" si="35"/>
        <v/>
      </c>
      <c r="EX32" s="182" t="str">
        <f t="shared" ca="1" si="36"/>
        <v/>
      </c>
      <c r="EY32" s="182" t="str">
        <f t="shared" ca="1" si="37"/>
        <v/>
      </c>
      <c r="EZ32" s="182" t="str">
        <f t="shared" ca="1" si="38"/>
        <v/>
      </c>
      <c r="FA32" s="182" t="str">
        <f t="shared" ca="1" si="39"/>
        <v/>
      </c>
      <c r="FB32" s="182" t="str">
        <f t="shared" ca="1" si="40"/>
        <v/>
      </c>
      <c r="FC32" s="182" t="str">
        <f t="shared" ca="1" si="41"/>
        <v/>
      </c>
      <c r="FD32" s="182" t="str">
        <f t="shared" ca="1" si="42"/>
        <v/>
      </c>
      <c r="FE32" s="182" t="str">
        <f t="shared" ca="1" si="43"/>
        <v/>
      </c>
      <c r="FF32" s="182" t="str">
        <f t="shared" ca="1" si="44"/>
        <v/>
      </c>
      <c r="FG32" s="182" t="str">
        <f t="shared" ca="1" si="45"/>
        <v/>
      </c>
      <c r="FH32" s="192" t="str">
        <f t="shared" ca="1" si="46"/>
        <v/>
      </c>
      <c r="FI32" s="195" t="str">
        <f t="shared" ca="1" si="47"/>
        <v>21. od 0</v>
      </c>
      <c r="FJ32" s="196"/>
    </row>
    <row r="33" spans="1:166" ht="15" thickBot="1" x14ac:dyDescent="0.35">
      <c r="A33" s="5" t="str">
        <f t="shared" ca="1" si="4"/>
        <v>par_list_chyba</v>
      </c>
      <c r="B33" s="5" t="str" cm="1">
        <f t="array" aca="1" ref="B33" ca="1">INDIRECT("'"&amp;data!B70&amp;"'!"&amp;ADDRESS(ROW('Přihláška č. 1'!$I$4),COLUMN('Přihláška č. 1'!$I$4),4))</f>
        <v>par_list_chyba</v>
      </c>
      <c r="C33" s="206" t="str">
        <f>HYPERLINK("#'"&amp;data!B70&amp;"'!D4","..."&amp;D33&amp;"!")</f>
        <v>...22!</v>
      </c>
      <c r="D33" s="197">
        <v>22</v>
      </c>
      <c r="E33" s="177" t="str">
        <f ca="1">IF(B33=par_list_vypnut,"",($S$7-1+data!D70)&amp;". od "&amp;I33)</f>
        <v>22. od 0</v>
      </c>
      <c r="F33" s="178"/>
      <c r="G33" s="179"/>
      <c r="H33" s="180"/>
      <c r="I33" s="181">
        <f t="shared" ca="1" si="5"/>
        <v>0</v>
      </c>
      <c r="J33" s="182" t="str">
        <f t="shared" ca="1" si="6"/>
        <v>chyba zkratky</v>
      </c>
      <c r="K33" s="183"/>
      <c r="L33" s="184" t="str" cm="1">
        <f t="array" aca="1" ref="L33" ca="1">IF(B33=par_list_vypnut,"",INDIRECT("'"&amp;data!B70&amp;"'!"&amp;ADDRESS(ROW('Přihláška č. 1'!$D$12),COLUMN('Přihláška č. 1'!$D$12),4)))</f>
        <v>Viz zpráva vpravo --&gt;</v>
      </c>
      <c r="M33" s="185" t="str">
        <f t="shared" ca="1" si="7"/>
        <v/>
      </c>
      <c r="N33" s="186" t="str">
        <f t="shared" ca="1" si="8"/>
        <v/>
      </c>
      <c r="O33" s="187" cm="1">
        <f t="array" aca="1" ref="O33" ca="1">IF(B33=par_list_vypnut,"",INDIRECT("'"&amp;data!B70&amp;"'!"&amp;ADDRESS(ROW('Přihláška č. 1'!$D$6),COLUMN('Přihláška č. 1'!$D$6),4)))</f>
        <v>0</v>
      </c>
      <c r="P33" s="182">
        <f ca="1">IF(B33=par_list_vypnut,"",COUNTIF(INDIRECT("'"&amp;data!B70&amp;"'!"&amp;ADDRESS(ROW('Přihláška č. 1'!$D$9),COLUMN('Přihláška č. 1'!$D$9),4)),"*")+COUNTIF(INDIRECT("'"&amp;data!B70&amp;"'!"&amp;ADDRESS(ROW('Přihláška č. 1'!$D$10),COLUMN('Přihláška č. 1'!$D$10),4)),"*"))</f>
        <v>0</v>
      </c>
      <c r="Q33" s="182">
        <f t="shared" ca="1" si="9"/>
        <v>0</v>
      </c>
      <c r="R33" s="182">
        <f t="shared" ca="1" si="10"/>
        <v>0</v>
      </c>
      <c r="S33" s="188">
        <f t="shared" ca="1" si="11"/>
        <v>0</v>
      </c>
      <c r="T33" s="187" cm="1">
        <f t="array" aca="1" ref="T33" ca="1">IF(B33=par_list_vypnut,"",INDIRECT("'"&amp;data!B70&amp;"'!"&amp;ADDRESS(ROW('Přihláška č. 1'!$D$4),COLUMN('Přihláška č. 1'!$D$4),4)))</f>
        <v>0</v>
      </c>
      <c r="U33" s="182" t="str" cm="1">
        <f t="array" aca="1" ref="U33" ca="1">IF(B33=par_list_vypnut,"",INDIRECT("'"&amp;data!B70&amp;"'!"&amp;ADDRESS(ROW('Přihláška č. 1'!$I$31),COLUMN('Přihláška č. 1'!$I$31),4)))</f>
        <v/>
      </c>
      <c r="V33" s="182" cm="1">
        <f t="array" aca="1" ref="V33" ca="1">IF(B33=par_list_vypnut,"",INDIRECT("'"&amp;data!B70&amp;"'!"&amp;ADDRESS(ROW('Přihláška č. 1'!$D$5),COLUMN('Přihláška č. 1'!$D$5),4)))</f>
        <v>0</v>
      </c>
      <c r="W33" s="182" t="str" cm="1">
        <f t="array" aca="1" ref="W33" ca="1">IF(B33=par_list_vypnut,"",IF(INDIRECT("'"&amp;data!B70&amp;"'!"&amp;ADDRESS(ROW('Přihláška č. 1'!$D$8),COLUMN('Přihláška č. 1'!$D$8),4),TRUE)="","",INDIRECT("'"&amp;data!B70&amp;"'!"&amp;ADDRESS(ROW('Přihláška č. 1'!$D$8),COLUMN('Přihláška č. 1'!$D$8),4),TRUE)))</f>
        <v/>
      </c>
      <c r="X33" s="189" t="str" cm="1">
        <f t="array" aca="1" ref="X33" ca="1">IF(B33=par_list_vypnut,"",INDIRECT("'"&amp;data!B70&amp;"'!"&amp;ADDRESS(ROW('Přihláška č. 1'!$I$20),COLUMN('Přihláška č. 1'!$I$20),4)))</f>
        <v/>
      </c>
      <c r="Y33" s="190"/>
      <c r="Z33" s="191"/>
      <c r="AA33" s="187" t="str" cm="1">
        <f t="array" aca="1" ref="AA33" ca="1">IF(OR(B33=par_list_vypnut,P33&lt;1),"",PROPER(INDIRECT("'"&amp;data!B70&amp;"'!"&amp;ADDRESS(ROW('Přihláška č. 1'!$D$9),COLUMN('Přihláška č. 1'!$D$9),4))))</f>
        <v/>
      </c>
      <c r="AB33" s="182" t="str" cm="1">
        <f t="array" aca="1" ref="AB33" ca="1">IF(OR(B33=par_list_vypnut,P33&lt;2),"",PROPER(INDIRECT("'"&amp;data!B70&amp;"'!"&amp;ADDRESS(ROW('Přihláška č. 1'!$D$10),COLUMN('Přihláška č. 1'!$D$10),4))))</f>
        <v/>
      </c>
      <c r="AC33" s="182" t="str">
        <f t="shared" ca="1" si="12"/>
        <v/>
      </c>
      <c r="AD33" s="188" t="str">
        <f t="shared" ca="1" si="13"/>
        <v/>
      </c>
      <c r="AE33" s="187" t="str">
        <f t="shared" ca="1" si="14"/>
        <v/>
      </c>
      <c r="AF33" s="182" t="str">
        <f t="shared" ca="1" si="15"/>
        <v/>
      </c>
      <c r="AG33" s="182" t="str">
        <f t="shared" ca="1" si="16"/>
        <v/>
      </c>
      <c r="AH33" s="182" t="str">
        <f t="shared" ca="1" si="17"/>
        <v/>
      </c>
      <c r="AI33" s="182" t="str">
        <f t="shared" ca="1" si="18"/>
        <v/>
      </c>
      <c r="AJ33" s="192" t="str">
        <f t="shared" ca="1" si="19"/>
        <v/>
      </c>
      <c r="AK33" s="182" t="str">
        <f t="shared" ca="1" si="20"/>
        <v/>
      </c>
      <c r="AL33" s="182" t="str">
        <f t="shared" ca="1" si="21"/>
        <v/>
      </c>
      <c r="AM33" s="193" t="str">
        <f t="shared" ca="1" si="22"/>
        <v/>
      </c>
      <c r="AN33" s="187" t="str" cm="1">
        <f t="array" aca="1" ref="AN33" ca="1">IF(OR($B33=par_list_vypnut,$O33&lt;AN$9),"",PROPER(TRIM(INDIRECT("'"&amp;data!$B70&amp;"'!"&amp;$AN$8&amp;AN$10))))</f>
        <v/>
      </c>
      <c r="AO33" s="182" t="str" cm="1">
        <f t="array" aca="1" ref="AO33" ca="1">IF(OR($B33=par_list_vypnut,$O33&lt;AO$9),"",PROPER(TRIM(INDIRECT("'"&amp;data!$B70&amp;"'!"&amp;$AO$8&amp;AO$10))))</f>
        <v/>
      </c>
      <c r="AP33" s="182" t="str" cm="1">
        <f t="array" aca="1" ref="AP33" ca="1">IF(OR($B33=par_list_vypnut,$O33&lt;AP$9),"",PROPER(TRIM(INDIRECT("'"&amp;data!$B70&amp;"'!"&amp;$AN$8&amp;AP$10))))</f>
        <v/>
      </c>
      <c r="AQ33" s="182" t="str" cm="1">
        <f t="array" aca="1" ref="AQ33" ca="1">IF(OR($B33=par_list_vypnut,$O33&lt;AQ$9),"",PROPER(TRIM(INDIRECT("'"&amp;data!$B70&amp;"'!"&amp;$AO$8&amp;AQ$10))))</f>
        <v/>
      </c>
      <c r="AR33" s="182" t="str" cm="1">
        <f t="array" aca="1" ref="AR33" ca="1">IF(OR($B33=par_list_vypnut,$O33&lt;AR$9),"",PROPER(TRIM(INDIRECT("'"&amp;data!$B70&amp;"'!"&amp;$AN$8&amp;AR$10))))</f>
        <v/>
      </c>
      <c r="AS33" s="182" t="str" cm="1">
        <f t="array" aca="1" ref="AS33" ca="1">IF(OR($B33=par_list_vypnut,$O33&lt;AS$9),"",PROPER(TRIM(INDIRECT("'"&amp;data!$B70&amp;"'!"&amp;$AO$8&amp;AS$10))))</f>
        <v/>
      </c>
      <c r="AT33" s="182" t="str" cm="1">
        <f t="array" aca="1" ref="AT33" ca="1">IF(OR($B33=par_list_vypnut,$O33&lt;AT$9),"",PROPER(TRIM(INDIRECT("'"&amp;data!$B70&amp;"'!"&amp;$AN$8&amp;AT$10))))</f>
        <v/>
      </c>
      <c r="AU33" s="182" t="str" cm="1">
        <f t="array" aca="1" ref="AU33" ca="1">IF(OR($B33=par_list_vypnut,$O33&lt;AU$9),"",PROPER(TRIM(INDIRECT("'"&amp;data!$B70&amp;"'!"&amp;$AO$8&amp;AU$10))))</f>
        <v/>
      </c>
      <c r="AV33" s="182" t="str" cm="1">
        <f t="array" aca="1" ref="AV33" ca="1">IF(OR($B33=par_list_vypnut,$O33&lt;AV$9),"",PROPER(TRIM(INDIRECT("'"&amp;data!$B70&amp;"'!"&amp;$AN$8&amp;AV$10))))</f>
        <v/>
      </c>
      <c r="AW33" s="182" t="str" cm="1">
        <f t="array" aca="1" ref="AW33" ca="1">IF(OR($B33=par_list_vypnut,$O33&lt;AW$9),"",PROPER(TRIM(INDIRECT("'"&amp;data!$B70&amp;"'!"&amp;$AO$8&amp;AW$10))))</f>
        <v/>
      </c>
      <c r="AX33" s="182" t="str" cm="1">
        <f t="array" aca="1" ref="AX33" ca="1">IF(OR($B33=par_list_vypnut,$O33&lt;AX$9),"",PROPER(TRIM(INDIRECT("'"&amp;data!$B70&amp;"'!"&amp;$AN$8&amp;AX$10))))</f>
        <v/>
      </c>
      <c r="AY33" s="182" t="str" cm="1">
        <f t="array" aca="1" ref="AY33" ca="1">IF(OR($B33=par_list_vypnut,$O33&lt;AY$9),"",PROPER(TRIM(INDIRECT("'"&amp;data!$B70&amp;"'!"&amp;$AO$8&amp;AY$10))))</f>
        <v/>
      </c>
      <c r="AZ33" s="182" t="str" cm="1">
        <f t="array" aca="1" ref="AZ33" ca="1">IF(OR($B33=par_list_vypnut,$O33&lt;AZ$9),"",PROPER(TRIM(INDIRECT("'"&amp;data!$B70&amp;"'!"&amp;$AN$8&amp;AZ$10))))</f>
        <v/>
      </c>
      <c r="BA33" s="182" t="str" cm="1">
        <f t="array" aca="1" ref="BA33" ca="1">IF(OR($B33=par_list_vypnut,$O33&lt;BA$9),"",PROPER(TRIM(INDIRECT("'"&amp;data!$B70&amp;"'!"&amp;$AO$8&amp;BA$10))))</f>
        <v/>
      </c>
      <c r="BB33" s="182" t="str" cm="1">
        <f t="array" aca="1" ref="BB33" ca="1">IF(OR($B33=par_list_vypnut,$O33&lt;BB$9),"",PROPER(TRIM(INDIRECT("'"&amp;data!$B70&amp;"'!"&amp;$AN$8&amp;BB$10))))</f>
        <v/>
      </c>
      <c r="BC33" s="182" t="str" cm="1">
        <f t="array" aca="1" ref="BC33" ca="1">IF(OR($B33=par_list_vypnut,$O33&lt;BC$9),"",PROPER(TRIM(INDIRECT("'"&amp;data!$B70&amp;"'!"&amp;$AO$8&amp;BC$10))))</f>
        <v/>
      </c>
      <c r="BD33" s="182" t="str" cm="1">
        <f t="array" aca="1" ref="BD33" ca="1">IF(OR($B33=par_list_vypnut,$O33&lt;BD$9),"",PROPER(TRIM(INDIRECT("'"&amp;data!$B70&amp;"'!"&amp;$AN$8&amp;BD$10))))</f>
        <v/>
      </c>
      <c r="BE33" s="182" t="str" cm="1">
        <f t="array" aca="1" ref="BE33" ca="1">IF(OR($B33=par_list_vypnut,$O33&lt;BE$9),"",PROPER(TRIM(INDIRECT("'"&amp;data!$B70&amp;"'!"&amp;$AO$8&amp;BE$10))))</f>
        <v/>
      </c>
      <c r="BF33" s="182" t="str" cm="1">
        <f t="array" aca="1" ref="BF33" ca="1">IF(OR($B33=par_list_vypnut,$O33&lt;BF$9),"",PROPER(TRIM(INDIRECT("'"&amp;data!$B70&amp;"'!"&amp;$AN$8&amp;BF$10))))</f>
        <v/>
      </c>
      <c r="BG33" s="182" t="str" cm="1">
        <f t="array" aca="1" ref="BG33" ca="1">IF(OR($B33=par_list_vypnut,$O33&lt;BG$9),"",PROPER(TRIM(INDIRECT("'"&amp;data!$B70&amp;"'!"&amp;$AO$8&amp;BG$10))))</f>
        <v/>
      </c>
      <c r="BH33" s="182" t="str" cm="1">
        <f t="array" aca="1" ref="BH33" ca="1">IF(OR($B33=par_list_vypnut,$O33&lt;BH$9),"",PROPER(TRIM(INDIRECT("'"&amp;data!$B70&amp;"'!"&amp;$AN$8&amp;BH$10))))</f>
        <v/>
      </c>
      <c r="BI33" s="182" t="str" cm="1">
        <f t="array" aca="1" ref="BI33" ca="1">IF(OR($B33=par_list_vypnut,$O33&lt;BI$9),"",PROPER(TRIM(INDIRECT("'"&amp;data!$B70&amp;"'!"&amp;$AO$8&amp;BI$10))))</f>
        <v/>
      </c>
      <c r="BJ33" s="182" t="str" cm="1">
        <f t="array" aca="1" ref="BJ33" ca="1">IF(OR($B33=par_list_vypnut,$O33&lt;BJ$9),"",PROPER(TRIM(INDIRECT("'"&amp;data!$B70&amp;"'!"&amp;$AN$8&amp;BJ$10))))</f>
        <v/>
      </c>
      <c r="BK33" s="182" t="str" cm="1">
        <f t="array" aca="1" ref="BK33" ca="1">IF(OR($B33=par_list_vypnut,$O33&lt;BK$9),"",PROPER(TRIM(INDIRECT("'"&amp;data!$B70&amp;"'!"&amp;$AO$8&amp;BK$10))))</f>
        <v/>
      </c>
      <c r="BL33" s="182" t="str" cm="1">
        <f t="array" aca="1" ref="BL33" ca="1">IF(OR($B33=par_list_vypnut,$O33&lt;BL$9),"",PROPER(TRIM(INDIRECT("'"&amp;data!$B70&amp;"'!"&amp;$AN$8&amp;BL$10))))</f>
        <v/>
      </c>
      <c r="BM33" s="182" t="str" cm="1">
        <f t="array" aca="1" ref="BM33" ca="1">IF(OR($B33=par_list_vypnut,$O33&lt;BM$9),"",PROPER(TRIM(INDIRECT("'"&amp;data!$B70&amp;"'!"&amp;$AO$8&amp;BM$10))))</f>
        <v/>
      </c>
      <c r="BN33" s="182" t="str" cm="1">
        <f t="array" aca="1" ref="BN33" ca="1">IF(OR($B33=par_list_vypnut,$O33&lt;BN$9),"",PROPER(TRIM(INDIRECT("'"&amp;data!$B70&amp;"'!"&amp;$AN$8&amp;BN$10))))</f>
        <v/>
      </c>
      <c r="BO33" s="182" t="str" cm="1">
        <f t="array" aca="1" ref="BO33" ca="1">IF(OR($B33=par_list_vypnut,$O33&lt;BO$9),"",PROPER(TRIM(INDIRECT("'"&amp;data!$B70&amp;"'!"&amp;$AO$8&amp;BO$10))))</f>
        <v/>
      </c>
      <c r="BP33" s="182" t="str" cm="1">
        <f t="array" aca="1" ref="BP33" ca="1">IF(OR($B33=par_list_vypnut,$O33&lt;BP$9),"",PROPER(TRIM(INDIRECT("'"&amp;data!$B70&amp;"'!"&amp;$AN$8&amp;BP$10))))</f>
        <v/>
      </c>
      <c r="BQ33" s="182" t="str" cm="1">
        <f t="array" aca="1" ref="BQ33" ca="1">IF(OR($B33=par_list_vypnut,$O33&lt;BQ$9),"",PROPER(TRIM(INDIRECT("'"&amp;data!$B70&amp;"'!"&amp;$AO$8&amp;BQ$10))))</f>
        <v/>
      </c>
      <c r="BR33" s="182" t="str" cm="1">
        <f t="array" aca="1" ref="BR33" ca="1">IF(OR($B33=par_list_vypnut,$O33&lt;BR$9),"",PROPER(TRIM(INDIRECT("'"&amp;data!$B70&amp;"'!"&amp;$AN$8&amp;BR$10))))</f>
        <v/>
      </c>
      <c r="BS33" s="182" t="str" cm="1">
        <f t="array" aca="1" ref="BS33" ca="1">IF(OR($B33=par_list_vypnut,$O33&lt;BS$9),"",PROPER(TRIM(INDIRECT("'"&amp;data!$B70&amp;"'!"&amp;$AO$8&amp;BS$10))))</f>
        <v/>
      </c>
      <c r="BT33" s="182" t="str" cm="1">
        <f t="array" aca="1" ref="BT33" ca="1">IF(OR($B33=par_list_vypnut,$O33&lt;BT$9),"",PROPER(TRIM(INDIRECT("'"&amp;data!$B70&amp;"'!"&amp;$AN$8&amp;BT$10))))</f>
        <v/>
      </c>
      <c r="BU33" s="182" t="str" cm="1">
        <f t="array" aca="1" ref="BU33" ca="1">IF(OR($B33=par_list_vypnut,$O33&lt;BU$9),"",PROPER(TRIM(INDIRECT("'"&amp;data!$B70&amp;"'!"&amp;$AO$8&amp;BU$10))))</f>
        <v/>
      </c>
      <c r="BV33" s="182" t="str" cm="1">
        <f t="array" aca="1" ref="BV33" ca="1">IF(OR($B33=par_list_vypnut,$O33&lt;BV$9),"",PROPER(TRIM(INDIRECT("'"&amp;data!$B70&amp;"'!"&amp;$AN$8&amp;BV$10))))</f>
        <v/>
      </c>
      <c r="BW33" s="182" t="str" cm="1">
        <f t="array" aca="1" ref="BW33" ca="1">IF(OR($B33=par_list_vypnut,$O33&lt;BW$9),"",PROPER(TRIM(INDIRECT("'"&amp;data!$B70&amp;"'!"&amp;$AO$8&amp;BW$10))))</f>
        <v/>
      </c>
      <c r="BX33" s="182" t="str" cm="1">
        <f t="array" aca="1" ref="BX33" ca="1">IF(OR($B33=par_list_vypnut,$O33&lt;BX$9),"",PROPER(TRIM(INDIRECT("'"&amp;data!$B70&amp;"'!"&amp;$AN$8&amp;BX$10))))</f>
        <v/>
      </c>
      <c r="BY33" s="182" t="str" cm="1">
        <f t="array" aca="1" ref="BY33" ca="1">IF(OR($B33=par_list_vypnut,$O33&lt;BY$9),"",PROPER(TRIM(INDIRECT("'"&amp;data!$B70&amp;"'!"&amp;$AO$8&amp;BY$10))))</f>
        <v/>
      </c>
      <c r="BZ33" s="182" t="str" cm="1">
        <f t="array" aca="1" ref="BZ33" ca="1">IF(OR($B33=par_list_vypnut,$O33&lt;BZ$9),"",PROPER(TRIM(INDIRECT("'"&amp;data!$B70&amp;"'!"&amp;$AN$8&amp;BZ$10))))</f>
        <v/>
      </c>
      <c r="CA33" s="182" t="str" cm="1">
        <f t="array" aca="1" ref="CA33" ca="1">IF(OR($B33=par_list_vypnut,$O33&lt;CA$9),"",PROPER(TRIM(INDIRECT("'"&amp;data!$B70&amp;"'!"&amp;$AO$8&amp;CA$10))))</f>
        <v/>
      </c>
      <c r="CB33" s="182" t="str" cm="1">
        <f t="array" aca="1" ref="CB33" ca="1">IF(OR($B33=par_list_vypnut,$O33&lt;CB$9),"",PROPER(TRIM(INDIRECT("'"&amp;data!$B70&amp;"'!"&amp;$AN$8&amp;CB$10))))</f>
        <v/>
      </c>
      <c r="CC33" s="182" t="str" cm="1">
        <f t="array" aca="1" ref="CC33" ca="1">IF(OR($B33=par_list_vypnut,$O33&lt;CC$9),"",PROPER(TRIM(INDIRECT("'"&amp;data!$B70&amp;"'!"&amp;$AO$8&amp;CC$10))))</f>
        <v/>
      </c>
      <c r="CD33" s="182" t="str" cm="1">
        <f t="array" aca="1" ref="CD33" ca="1">IF(OR($B33=par_list_vypnut,$O33&lt;CD$9),"",PROPER(TRIM(INDIRECT("'"&amp;data!$B70&amp;"'!"&amp;$AN$8&amp;CD$10))))</f>
        <v/>
      </c>
      <c r="CE33" s="182" t="str" cm="1">
        <f t="array" aca="1" ref="CE33" ca="1">IF(OR($B33=par_list_vypnut,$O33&lt;CE$9),"",PROPER(TRIM(INDIRECT("'"&amp;data!$B70&amp;"'!"&amp;$AO$8&amp;CE$10))))</f>
        <v/>
      </c>
      <c r="CF33" s="182" t="str" cm="1">
        <f t="array" aca="1" ref="CF33" ca="1">IF(OR($B33=par_list_vypnut,$O33&lt;CF$9),"",PROPER(TRIM(INDIRECT("'"&amp;data!$B70&amp;"'!"&amp;$AN$8&amp;CF$10))))</f>
        <v/>
      </c>
      <c r="CG33" s="182" t="str" cm="1">
        <f t="array" aca="1" ref="CG33" ca="1">IF(OR($B33=par_list_vypnut,$O33&lt;CG$9),"",PROPER(TRIM(INDIRECT("'"&amp;data!$B70&amp;"'!"&amp;$AO$8&amp;CG$10))))</f>
        <v/>
      </c>
      <c r="CH33" s="182" t="str" cm="1">
        <f t="array" aca="1" ref="CH33" ca="1">IF(OR($B33=par_list_vypnut,$O33&lt;CH$9),"",PROPER(TRIM(INDIRECT("'"&amp;data!$B70&amp;"'!"&amp;$AN$8&amp;CH$10))))</f>
        <v/>
      </c>
      <c r="CI33" s="182" t="str" cm="1">
        <f t="array" aca="1" ref="CI33" ca="1">IF(OR($B33=par_list_vypnut,$O33&lt;CI$9),"",PROPER(TRIM(INDIRECT("'"&amp;data!$B70&amp;"'!"&amp;$AO$8&amp;CI$10))))</f>
        <v/>
      </c>
      <c r="CJ33" s="182" t="str" cm="1">
        <f t="array" aca="1" ref="CJ33" ca="1">IF(OR($B33=par_list_vypnut,$O33&lt;CJ$9),"",PROPER(TRIM(INDIRECT("'"&amp;data!$B70&amp;"'!"&amp;$AN$8&amp;CJ$10))))</f>
        <v/>
      </c>
      <c r="CK33" s="188" t="str" cm="1">
        <f t="array" aca="1" ref="CK33" ca="1">IF(OR($B33=par_list_vypnut,$O33&lt;CK$9),"",PROPER(TRIM(INDIRECT("'"&amp;data!$B70&amp;"'!"&amp;$AO$8&amp;CK$10))))</f>
        <v/>
      </c>
      <c r="CL33" s="194" t="str" cm="1">
        <f t="array" aca="1" ref="CL33" ca="1">IF($B33=par_list_vypnut,"",IF($O33&gt;=CL$9,VALUE(TRIM(INDIRECT("'"&amp;data!$B70&amp;"'!"&amp;$AP$8&amp;CL$10))),""))</f>
        <v/>
      </c>
      <c r="CM33" s="182" t="str" cm="1">
        <f t="array" aca="1" ref="CM33" ca="1">IF($B33=par_list_vypnut,"",IF($O33&gt;=CM$9,VALUE(TRIM(INDIRECT("'"&amp;data!$B70&amp;"'!"&amp;$AP$8&amp;CM$10))),""))</f>
        <v/>
      </c>
      <c r="CN33" s="182" t="str" cm="1">
        <f t="array" aca="1" ref="CN33" ca="1">IF($B33=par_list_vypnut,"",IF($O33&gt;=CN$9,VALUE(TRIM(INDIRECT("'"&amp;data!$B70&amp;"'!"&amp;$AP$8&amp;CN$10))),""))</f>
        <v/>
      </c>
      <c r="CO33" s="182" t="str" cm="1">
        <f t="array" aca="1" ref="CO33" ca="1">IF($B33=par_list_vypnut,"",IF($O33&gt;=CO$9,VALUE(TRIM(INDIRECT("'"&amp;data!$B70&amp;"'!"&amp;$AP$8&amp;CO$10))),""))</f>
        <v/>
      </c>
      <c r="CP33" s="182" t="str" cm="1">
        <f t="array" aca="1" ref="CP33" ca="1">IF($B33=par_list_vypnut,"",IF($O33&gt;=CP$9,VALUE(TRIM(INDIRECT("'"&amp;data!$B70&amp;"'!"&amp;$AP$8&amp;CP$10))),""))</f>
        <v/>
      </c>
      <c r="CQ33" s="182" t="str" cm="1">
        <f t="array" aca="1" ref="CQ33" ca="1">IF($B33=par_list_vypnut,"",IF($O33&gt;=CQ$9,VALUE(TRIM(INDIRECT("'"&amp;data!$B70&amp;"'!"&amp;$AP$8&amp;CQ$10))),""))</f>
        <v/>
      </c>
      <c r="CR33" s="182" t="str" cm="1">
        <f t="array" aca="1" ref="CR33" ca="1">IF($B33=par_list_vypnut,"",IF($O33&gt;=CR$9,VALUE(TRIM(INDIRECT("'"&amp;data!$B70&amp;"'!"&amp;$AP$8&amp;CR$10))),""))</f>
        <v/>
      </c>
      <c r="CS33" s="182" t="str" cm="1">
        <f t="array" aca="1" ref="CS33" ca="1">IF($B33=par_list_vypnut,"",IF($O33&gt;=CS$9,VALUE(TRIM(INDIRECT("'"&amp;data!$B70&amp;"'!"&amp;$AP$8&amp;CS$10))),""))</f>
        <v/>
      </c>
      <c r="CT33" s="182" t="str" cm="1">
        <f t="array" aca="1" ref="CT33" ca="1">IF($B33=par_list_vypnut,"",IF($O33&gt;=CT$9,VALUE(TRIM(INDIRECT("'"&amp;data!$B70&amp;"'!"&amp;$AP$8&amp;CT$10))),""))</f>
        <v/>
      </c>
      <c r="CU33" s="182" t="str" cm="1">
        <f t="array" aca="1" ref="CU33" ca="1">IF($B33=par_list_vypnut,"",IF($O33&gt;=CU$9,VALUE(TRIM(INDIRECT("'"&amp;data!$B70&amp;"'!"&amp;$AP$8&amp;CU$10))),""))</f>
        <v/>
      </c>
      <c r="CV33" s="182" t="str" cm="1">
        <f t="array" aca="1" ref="CV33" ca="1">IF($B33=par_list_vypnut,"",IF($O33&gt;=CV$9,VALUE(TRIM(INDIRECT("'"&amp;data!$B70&amp;"'!"&amp;$AP$8&amp;CV$10))),""))</f>
        <v/>
      </c>
      <c r="CW33" s="182" t="str" cm="1">
        <f t="array" aca="1" ref="CW33" ca="1">IF($B33=par_list_vypnut,"",IF($O33&gt;=CW$9,VALUE(TRIM(INDIRECT("'"&amp;data!$B70&amp;"'!"&amp;$AP$8&amp;CW$10))),""))</f>
        <v/>
      </c>
      <c r="CX33" s="182" t="str" cm="1">
        <f t="array" aca="1" ref="CX33" ca="1">IF($B33=par_list_vypnut,"",IF($O33&gt;=CX$9,VALUE(TRIM(INDIRECT("'"&amp;data!$B70&amp;"'!"&amp;$AP$8&amp;CX$10))),""))</f>
        <v/>
      </c>
      <c r="CY33" s="182" t="str" cm="1">
        <f t="array" aca="1" ref="CY33" ca="1">IF($B33=par_list_vypnut,"",IF($O33&gt;=CY$9,VALUE(TRIM(INDIRECT("'"&amp;data!$B70&amp;"'!"&amp;$AP$8&amp;CY$10))),""))</f>
        <v/>
      </c>
      <c r="CZ33" s="182" t="str" cm="1">
        <f t="array" aca="1" ref="CZ33" ca="1">IF($B33=par_list_vypnut,"",IF($O33&gt;=CZ$9,VALUE(TRIM(INDIRECT("'"&amp;data!$B70&amp;"'!"&amp;$AP$8&amp;CZ$10))),""))</f>
        <v/>
      </c>
      <c r="DA33" s="182" t="str" cm="1">
        <f t="array" aca="1" ref="DA33" ca="1">IF($B33=par_list_vypnut,"",IF($O33&gt;=DA$9,VALUE(TRIM(INDIRECT("'"&amp;data!$B70&amp;"'!"&amp;$AP$8&amp;DA$10))),""))</f>
        <v/>
      </c>
      <c r="DB33" s="182" t="str" cm="1">
        <f t="array" aca="1" ref="DB33" ca="1">IF($B33=par_list_vypnut,"",IF($O33&gt;=DB$9,VALUE(TRIM(INDIRECT("'"&amp;data!$B70&amp;"'!"&amp;$AP$8&amp;DB$10))),""))</f>
        <v/>
      </c>
      <c r="DC33" s="182" t="str" cm="1">
        <f t="array" aca="1" ref="DC33" ca="1">IF($B33=par_list_vypnut,"",IF($O33&gt;=DC$9,VALUE(TRIM(INDIRECT("'"&amp;data!$B70&amp;"'!"&amp;$AP$8&amp;DC$10))),""))</f>
        <v/>
      </c>
      <c r="DD33" s="182" t="str" cm="1">
        <f t="array" aca="1" ref="DD33" ca="1">IF($B33=par_list_vypnut,"",IF($O33&gt;=DD$9,VALUE(TRIM(INDIRECT("'"&amp;data!$B70&amp;"'!"&amp;$AP$8&amp;DD$10))),""))</f>
        <v/>
      </c>
      <c r="DE33" s="182" t="str" cm="1">
        <f t="array" aca="1" ref="DE33" ca="1">IF($B33=par_list_vypnut,"",IF($O33&gt;=DE$9,VALUE(TRIM(INDIRECT("'"&amp;data!$B70&amp;"'!"&amp;$AP$8&amp;DE$10))),""))</f>
        <v/>
      </c>
      <c r="DF33" s="182" t="str" cm="1">
        <f t="array" aca="1" ref="DF33" ca="1">IF($B33=par_list_vypnut,"",IF($O33&gt;=DF$9,VALUE(TRIM(INDIRECT("'"&amp;data!$B70&amp;"'!"&amp;$AP$8&amp;DF$10))),""))</f>
        <v/>
      </c>
      <c r="DG33" s="182" t="str" cm="1">
        <f t="array" aca="1" ref="DG33" ca="1">IF($B33=par_list_vypnut,"",IF($O33&gt;=DG$9,VALUE(TRIM(INDIRECT("'"&amp;data!$B70&amp;"'!"&amp;$AP$8&amp;DG$10))),""))</f>
        <v/>
      </c>
      <c r="DH33" s="182" t="str" cm="1">
        <f t="array" aca="1" ref="DH33" ca="1">IF($B33=par_list_vypnut,"",IF($O33&gt;=DH$9,VALUE(TRIM(INDIRECT("'"&amp;data!$B70&amp;"'!"&amp;$AP$8&amp;DH$10))),""))</f>
        <v/>
      </c>
      <c r="DI33" s="182" t="str" cm="1">
        <f t="array" aca="1" ref="DI33" ca="1">IF($B33=par_list_vypnut,"",IF($O33&gt;=DI$9,VALUE(TRIM(INDIRECT("'"&amp;data!$B70&amp;"'!"&amp;$AP$8&amp;DI$10))),""))</f>
        <v/>
      </c>
      <c r="DJ33" s="188" t="str" cm="1">
        <f t="array" aca="1" ref="DJ33" ca="1">IF($B33=par_list_vypnut,"",IF($O33&gt;=DJ$9,VALUE(TRIM(INDIRECT("'"&amp;data!$B70&amp;"'!"&amp;$AP$8&amp;DJ$10))),""))</f>
        <v/>
      </c>
      <c r="DK33" s="187" t="str" cm="1">
        <f t="array" aca="1" ref="DK33" ca="1">IF($B33=par_list_vypnut,"",IF($O33&gt;=DK$9,INDIRECT("'"&amp;data!$B70&amp;"'!"&amp;$AQ$8&amp;DK$10,TRUE),""))</f>
        <v/>
      </c>
      <c r="DL33" s="182" t="str" cm="1">
        <f t="array" aca="1" ref="DL33" ca="1">IF($B33=par_list_vypnut,"",IF($O33&gt;=DL$9,INDIRECT("'"&amp;data!$B70&amp;"'!"&amp;$AQ$8&amp;DL$10,TRUE),""))</f>
        <v/>
      </c>
      <c r="DM33" s="182" t="str" cm="1">
        <f t="array" aca="1" ref="DM33" ca="1">IF($B33=par_list_vypnut,"",IF($O33&gt;=DM$9,INDIRECT("'"&amp;data!$B70&amp;"'!"&amp;$AQ$8&amp;DM$10,TRUE),""))</f>
        <v/>
      </c>
      <c r="DN33" s="182" t="str" cm="1">
        <f t="array" aca="1" ref="DN33" ca="1">IF($B33=par_list_vypnut,"",IF($O33&gt;=DN$9,INDIRECT("'"&amp;data!$B70&amp;"'!"&amp;$AQ$8&amp;DN$10,TRUE),""))</f>
        <v/>
      </c>
      <c r="DO33" s="182" t="str" cm="1">
        <f t="array" aca="1" ref="DO33" ca="1">IF($B33=par_list_vypnut,"",IF($O33&gt;=DO$9,INDIRECT("'"&amp;data!$B70&amp;"'!"&amp;$AQ$8&amp;DO$10,TRUE),""))</f>
        <v/>
      </c>
      <c r="DP33" s="182" t="str" cm="1">
        <f t="array" aca="1" ref="DP33" ca="1">IF($B33=par_list_vypnut,"",IF($O33&gt;=DP$9,INDIRECT("'"&amp;data!$B70&amp;"'!"&amp;$AQ$8&amp;DP$10,TRUE),""))</f>
        <v/>
      </c>
      <c r="DQ33" s="182" t="str" cm="1">
        <f t="array" aca="1" ref="DQ33" ca="1">IF($B33=par_list_vypnut,"",IF($O33&gt;=DQ$9,INDIRECT("'"&amp;data!$B70&amp;"'!"&amp;$AQ$8&amp;DQ$10,TRUE),""))</f>
        <v/>
      </c>
      <c r="DR33" s="182" t="str" cm="1">
        <f t="array" aca="1" ref="DR33" ca="1">IF($B33=par_list_vypnut,"",IF($O33&gt;=DR$9,INDIRECT("'"&amp;data!$B70&amp;"'!"&amp;$AQ$8&amp;DR$10,TRUE),""))</f>
        <v/>
      </c>
      <c r="DS33" s="182" t="str" cm="1">
        <f t="array" aca="1" ref="DS33" ca="1">IF($B33=par_list_vypnut,"",IF($O33&gt;=DS$9,INDIRECT("'"&amp;data!$B70&amp;"'!"&amp;$AQ$8&amp;DS$10,TRUE),""))</f>
        <v/>
      </c>
      <c r="DT33" s="182" t="str" cm="1">
        <f t="array" aca="1" ref="DT33" ca="1">IF($B33=par_list_vypnut,"",IF($O33&gt;=DT$9,INDIRECT("'"&amp;data!$B70&amp;"'!"&amp;$AQ$8&amp;DT$10,TRUE),""))</f>
        <v/>
      </c>
      <c r="DU33" s="182" t="str" cm="1">
        <f t="array" aca="1" ref="DU33" ca="1">IF($B33=par_list_vypnut,"",IF($O33&gt;=DU$9,INDIRECT("'"&amp;data!$B70&amp;"'!"&amp;$AQ$8&amp;DU$10,TRUE),""))</f>
        <v/>
      </c>
      <c r="DV33" s="182" t="str" cm="1">
        <f t="array" aca="1" ref="DV33" ca="1">IF($B33=par_list_vypnut,"",IF($O33&gt;=DV$9,INDIRECT("'"&amp;data!$B70&amp;"'!"&amp;$AQ$8&amp;DV$10,TRUE),""))</f>
        <v/>
      </c>
      <c r="DW33" s="182" t="str" cm="1">
        <f t="array" aca="1" ref="DW33" ca="1">IF($B33=par_list_vypnut,"",IF($O33&gt;=DW$9,INDIRECT("'"&amp;data!$B70&amp;"'!"&amp;$AQ$8&amp;DW$10,TRUE),""))</f>
        <v/>
      </c>
      <c r="DX33" s="182" t="str" cm="1">
        <f t="array" aca="1" ref="DX33" ca="1">IF($B33=par_list_vypnut,"",IF($O33&gt;=DX$9,INDIRECT("'"&amp;data!$B70&amp;"'!"&amp;$AQ$8&amp;DX$10,TRUE),""))</f>
        <v/>
      </c>
      <c r="DY33" s="182" t="str" cm="1">
        <f t="array" aca="1" ref="DY33" ca="1">IF($B33=par_list_vypnut,"",IF($O33&gt;=DY$9,INDIRECT("'"&amp;data!$B70&amp;"'!"&amp;$AQ$8&amp;DY$10,TRUE),""))</f>
        <v/>
      </c>
      <c r="DZ33" s="182" t="str" cm="1">
        <f t="array" aca="1" ref="DZ33" ca="1">IF($B33=par_list_vypnut,"",IF($O33&gt;=DZ$9,INDIRECT("'"&amp;data!$B70&amp;"'!"&amp;$AQ$8&amp;DZ$10,TRUE),""))</f>
        <v/>
      </c>
      <c r="EA33" s="182" t="str" cm="1">
        <f t="array" aca="1" ref="EA33" ca="1">IF($B33=par_list_vypnut,"",IF($O33&gt;=EA$9,INDIRECT("'"&amp;data!$B70&amp;"'!"&amp;$AQ$8&amp;EA$10,TRUE),""))</f>
        <v/>
      </c>
      <c r="EB33" s="182" t="str" cm="1">
        <f t="array" aca="1" ref="EB33" ca="1">IF($B33=par_list_vypnut,"",IF($O33&gt;=EB$9,INDIRECT("'"&amp;data!$B70&amp;"'!"&amp;$AQ$8&amp;EB$10,TRUE),""))</f>
        <v/>
      </c>
      <c r="EC33" s="182" t="str" cm="1">
        <f t="array" aca="1" ref="EC33" ca="1">IF($B33=par_list_vypnut,"",IF($O33&gt;=EC$9,INDIRECT("'"&amp;data!$B70&amp;"'!"&amp;$AQ$8&amp;EC$10,TRUE),""))</f>
        <v/>
      </c>
      <c r="ED33" s="182" t="str" cm="1">
        <f t="array" aca="1" ref="ED33" ca="1">IF($B33=par_list_vypnut,"",IF($O33&gt;=ED$9,INDIRECT("'"&amp;data!$B70&amp;"'!"&amp;$AQ$8&amp;ED$10,TRUE),""))</f>
        <v/>
      </c>
      <c r="EE33" s="182" t="str" cm="1">
        <f t="array" aca="1" ref="EE33" ca="1">IF($B33=par_list_vypnut,"",IF($O33&gt;=EE$9,INDIRECT("'"&amp;data!$B70&amp;"'!"&amp;$AQ$8&amp;EE$10,TRUE),""))</f>
        <v/>
      </c>
      <c r="EF33" s="182" t="str" cm="1">
        <f t="array" aca="1" ref="EF33" ca="1">IF($B33=par_list_vypnut,"",IF($O33&gt;=EF$9,INDIRECT("'"&amp;data!$B70&amp;"'!"&amp;$AQ$8&amp;EF$10,TRUE),""))</f>
        <v/>
      </c>
      <c r="EG33" s="182" t="str" cm="1">
        <f t="array" aca="1" ref="EG33" ca="1">IF($B33=par_list_vypnut,"",IF($O33&gt;=EG$9,INDIRECT("'"&amp;data!$B70&amp;"'!"&amp;$AQ$8&amp;EG$10,TRUE),""))</f>
        <v/>
      </c>
      <c r="EH33" s="182" t="str" cm="1">
        <f t="array" aca="1" ref="EH33" ca="1">IF($B33=par_list_vypnut,"",IF($O33&gt;=EH$9,INDIRECT("'"&amp;data!$B70&amp;"'!"&amp;$AQ$8&amp;EH$10,TRUE),""))</f>
        <v/>
      </c>
      <c r="EI33" s="188" t="str" cm="1">
        <f t="array" aca="1" ref="EI33" ca="1">IF($B33=par_list_vypnut,"",IF($O33&gt;=EI$9,INDIRECT("'"&amp;data!$B70&amp;"'!"&amp;$AQ$8&amp;EI$10,TRUE),""))</f>
        <v/>
      </c>
      <c r="EJ33" s="194" t="str">
        <f t="shared" ca="1" si="48"/>
        <v/>
      </c>
      <c r="EK33" s="182" t="str">
        <f t="shared" ca="1" si="23"/>
        <v/>
      </c>
      <c r="EL33" s="182" t="str">
        <f t="shared" ca="1" si="24"/>
        <v/>
      </c>
      <c r="EM33" s="182" t="str">
        <f t="shared" ca="1" si="25"/>
        <v/>
      </c>
      <c r="EN33" s="182" t="str">
        <f t="shared" ca="1" si="26"/>
        <v/>
      </c>
      <c r="EO33" s="182" t="str">
        <f t="shared" ca="1" si="27"/>
        <v/>
      </c>
      <c r="EP33" s="182" t="str">
        <f t="shared" ca="1" si="28"/>
        <v/>
      </c>
      <c r="EQ33" s="182" t="str">
        <f t="shared" ca="1" si="29"/>
        <v/>
      </c>
      <c r="ER33" s="182" t="str">
        <f t="shared" ca="1" si="30"/>
        <v/>
      </c>
      <c r="ES33" s="182" t="str">
        <f t="shared" ca="1" si="31"/>
        <v/>
      </c>
      <c r="ET33" s="182" t="str">
        <f t="shared" ca="1" si="32"/>
        <v/>
      </c>
      <c r="EU33" s="182" t="str">
        <f t="shared" ca="1" si="33"/>
        <v/>
      </c>
      <c r="EV33" s="182" t="str">
        <f t="shared" ca="1" si="34"/>
        <v/>
      </c>
      <c r="EW33" s="182" t="str">
        <f t="shared" ca="1" si="35"/>
        <v/>
      </c>
      <c r="EX33" s="182" t="str">
        <f t="shared" ca="1" si="36"/>
        <v/>
      </c>
      <c r="EY33" s="182" t="str">
        <f t="shared" ca="1" si="37"/>
        <v/>
      </c>
      <c r="EZ33" s="182" t="str">
        <f t="shared" ca="1" si="38"/>
        <v/>
      </c>
      <c r="FA33" s="182" t="str">
        <f t="shared" ca="1" si="39"/>
        <v/>
      </c>
      <c r="FB33" s="182" t="str">
        <f t="shared" ca="1" si="40"/>
        <v/>
      </c>
      <c r="FC33" s="182" t="str">
        <f t="shared" ca="1" si="41"/>
        <v/>
      </c>
      <c r="FD33" s="182" t="str">
        <f t="shared" ca="1" si="42"/>
        <v/>
      </c>
      <c r="FE33" s="182" t="str">
        <f t="shared" ca="1" si="43"/>
        <v/>
      </c>
      <c r="FF33" s="182" t="str">
        <f t="shared" ca="1" si="44"/>
        <v/>
      </c>
      <c r="FG33" s="182" t="str">
        <f t="shared" ca="1" si="45"/>
        <v/>
      </c>
      <c r="FH33" s="192" t="str">
        <f t="shared" ca="1" si="46"/>
        <v/>
      </c>
      <c r="FI33" s="195" t="str">
        <f t="shared" ca="1" si="47"/>
        <v>22. od 0</v>
      </c>
      <c r="FJ33" s="196"/>
    </row>
    <row r="34" spans="1:166" ht="15" thickBot="1" x14ac:dyDescent="0.35">
      <c r="A34" s="5" t="str">
        <f t="shared" ca="1" si="4"/>
        <v>par_list_chyba</v>
      </c>
      <c r="B34" s="5" t="str" cm="1">
        <f t="array" aca="1" ref="B34" ca="1">INDIRECT("'"&amp;data!B71&amp;"'!"&amp;ADDRESS(ROW('Přihláška č. 1'!$I$4),COLUMN('Přihláška č. 1'!$I$4),4))</f>
        <v>par_list_chyba</v>
      </c>
      <c r="C34" s="206" t="str">
        <f>HYPERLINK("#'"&amp;data!B71&amp;"'!D4","..."&amp;D34&amp;"!")</f>
        <v>...23!</v>
      </c>
      <c r="D34" s="197">
        <v>23</v>
      </c>
      <c r="E34" s="177" t="str">
        <f ca="1">IF(B34=par_list_vypnut,"",($S$7-1+data!D71)&amp;". od "&amp;I34)</f>
        <v>23. od 0</v>
      </c>
      <c r="F34" s="178"/>
      <c r="G34" s="179"/>
      <c r="H34" s="180"/>
      <c r="I34" s="181">
        <f t="shared" ca="1" si="5"/>
        <v>0</v>
      </c>
      <c r="J34" s="182" t="str">
        <f t="shared" ca="1" si="6"/>
        <v>chyba zkratky</v>
      </c>
      <c r="K34" s="183"/>
      <c r="L34" s="184" t="str" cm="1">
        <f t="array" aca="1" ref="L34" ca="1">IF(B34=par_list_vypnut,"",INDIRECT("'"&amp;data!B71&amp;"'!"&amp;ADDRESS(ROW('Přihláška č. 1'!$D$12),COLUMN('Přihláška č. 1'!$D$12),4)))</f>
        <v>Viz zpráva vpravo --&gt;</v>
      </c>
      <c r="M34" s="185" t="str">
        <f t="shared" ca="1" si="7"/>
        <v/>
      </c>
      <c r="N34" s="186" t="str">
        <f t="shared" ca="1" si="8"/>
        <v/>
      </c>
      <c r="O34" s="187" cm="1">
        <f t="array" aca="1" ref="O34" ca="1">IF(B34=par_list_vypnut,"",INDIRECT("'"&amp;data!B71&amp;"'!"&amp;ADDRESS(ROW('Přihláška č. 1'!$D$6),COLUMN('Přihláška č. 1'!$D$6),4)))</f>
        <v>0</v>
      </c>
      <c r="P34" s="182">
        <f ca="1">IF(B34=par_list_vypnut,"",COUNTIF(INDIRECT("'"&amp;data!B71&amp;"'!"&amp;ADDRESS(ROW('Přihláška č. 1'!$D$9),COLUMN('Přihláška č. 1'!$D$9),4)),"*")+COUNTIF(INDIRECT("'"&amp;data!B71&amp;"'!"&amp;ADDRESS(ROW('Přihláška č. 1'!$D$10),COLUMN('Přihláška č. 1'!$D$10),4)),"*"))</f>
        <v>0</v>
      </c>
      <c r="Q34" s="182">
        <f t="shared" ca="1" si="9"/>
        <v>0</v>
      </c>
      <c r="R34" s="182">
        <f t="shared" ca="1" si="10"/>
        <v>0</v>
      </c>
      <c r="S34" s="188">
        <f t="shared" ca="1" si="11"/>
        <v>0</v>
      </c>
      <c r="T34" s="187" cm="1">
        <f t="array" aca="1" ref="T34" ca="1">IF(B34=par_list_vypnut,"",INDIRECT("'"&amp;data!B71&amp;"'!"&amp;ADDRESS(ROW('Přihláška č. 1'!$D$4),COLUMN('Přihláška č. 1'!$D$4),4)))</f>
        <v>0</v>
      </c>
      <c r="U34" s="182" t="str" cm="1">
        <f t="array" aca="1" ref="U34" ca="1">IF(B34=par_list_vypnut,"",INDIRECT("'"&amp;data!B71&amp;"'!"&amp;ADDRESS(ROW('Přihláška č. 1'!$I$31),COLUMN('Přihláška č. 1'!$I$31),4)))</f>
        <v/>
      </c>
      <c r="V34" s="182" cm="1">
        <f t="array" aca="1" ref="V34" ca="1">IF(B34=par_list_vypnut,"",INDIRECT("'"&amp;data!B71&amp;"'!"&amp;ADDRESS(ROW('Přihláška č. 1'!$D$5),COLUMN('Přihláška č. 1'!$D$5),4)))</f>
        <v>0</v>
      </c>
      <c r="W34" s="182" t="str" cm="1">
        <f t="array" aca="1" ref="W34" ca="1">IF(B34=par_list_vypnut,"",IF(INDIRECT("'"&amp;data!B71&amp;"'!"&amp;ADDRESS(ROW('Přihláška č. 1'!$D$8),COLUMN('Přihláška č. 1'!$D$8),4),TRUE)="","",INDIRECT("'"&amp;data!B71&amp;"'!"&amp;ADDRESS(ROW('Přihláška č. 1'!$D$8),COLUMN('Přihláška č. 1'!$D$8),4),TRUE)))</f>
        <v/>
      </c>
      <c r="X34" s="189" t="str" cm="1">
        <f t="array" aca="1" ref="X34" ca="1">IF(B34=par_list_vypnut,"",INDIRECT("'"&amp;data!B71&amp;"'!"&amp;ADDRESS(ROW('Přihláška č. 1'!$I$20),COLUMN('Přihláška č. 1'!$I$20),4)))</f>
        <v/>
      </c>
      <c r="Y34" s="190"/>
      <c r="Z34" s="191"/>
      <c r="AA34" s="187" t="str" cm="1">
        <f t="array" aca="1" ref="AA34" ca="1">IF(OR(B34=par_list_vypnut,P34&lt;1),"",PROPER(INDIRECT("'"&amp;data!B71&amp;"'!"&amp;ADDRESS(ROW('Přihláška č. 1'!$D$9),COLUMN('Přihláška č. 1'!$D$9),4))))</f>
        <v/>
      </c>
      <c r="AB34" s="182" t="str" cm="1">
        <f t="array" aca="1" ref="AB34" ca="1">IF(OR(B34=par_list_vypnut,P34&lt;2),"",PROPER(INDIRECT("'"&amp;data!B71&amp;"'!"&amp;ADDRESS(ROW('Přihláška č. 1'!$D$10),COLUMN('Přihláška č. 1'!$D$10),4))))</f>
        <v/>
      </c>
      <c r="AC34" s="182" t="str">
        <f t="shared" ca="1" si="12"/>
        <v/>
      </c>
      <c r="AD34" s="188" t="str">
        <f t="shared" ca="1" si="13"/>
        <v/>
      </c>
      <c r="AE34" s="187" t="str">
        <f t="shared" ca="1" si="14"/>
        <v/>
      </c>
      <c r="AF34" s="182" t="str">
        <f t="shared" ca="1" si="15"/>
        <v/>
      </c>
      <c r="AG34" s="182" t="str">
        <f t="shared" ca="1" si="16"/>
        <v/>
      </c>
      <c r="AH34" s="182" t="str">
        <f t="shared" ca="1" si="17"/>
        <v/>
      </c>
      <c r="AI34" s="182" t="str">
        <f t="shared" ca="1" si="18"/>
        <v/>
      </c>
      <c r="AJ34" s="192" t="str">
        <f t="shared" ca="1" si="19"/>
        <v/>
      </c>
      <c r="AK34" s="182" t="str">
        <f t="shared" ca="1" si="20"/>
        <v/>
      </c>
      <c r="AL34" s="182" t="str">
        <f t="shared" ca="1" si="21"/>
        <v/>
      </c>
      <c r="AM34" s="193" t="str">
        <f t="shared" ca="1" si="22"/>
        <v/>
      </c>
      <c r="AN34" s="187" t="str" cm="1">
        <f t="array" aca="1" ref="AN34" ca="1">IF(OR($B34=par_list_vypnut,$O34&lt;AN$9),"",PROPER(TRIM(INDIRECT("'"&amp;data!$B71&amp;"'!"&amp;$AN$8&amp;AN$10))))</f>
        <v/>
      </c>
      <c r="AO34" s="182" t="str" cm="1">
        <f t="array" aca="1" ref="AO34" ca="1">IF(OR($B34=par_list_vypnut,$O34&lt;AO$9),"",PROPER(TRIM(INDIRECT("'"&amp;data!$B71&amp;"'!"&amp;$AO$8&amp;AO$10))))</f>
        <v/>
      </c>
      <c r="AP34" s="182" t="str" cm="1">
        <f t="array" aca="1" ref="AP34" ca="1">IF(OR($B34=par_list_vypnut,$O34&lt;AP$9),"",PROPER(TRIM(INDIRECT("'"&amp;data!$B71&amp;"'!"&amp;$AN$8&amp;AP$10))))</f>
        <v/>
      </c>
      <c r="AQ34" s="182" t="str" cm="1">
        <f t="array" aca="1" ref="AQ34" ca="1">IF(OR($B34=par_list_vypnut,$O34&lt;AQ$9),"",PROPER(TRIM(INDIRECT("'"&amp;data!$B71&amp;"'!"&amp;$AO$8&amp;AQ$10))))</f>
        <v/>
      </c>
      <c r="AR34" s="182" t="str" cm="1">
        <f t="array" aca="1" ref="AR34" ca="1">IF(OR($B34=par_list_vypnut,$O34&lt;AR$9),"",PROPER(TRIM(INDIRECT("'"&amp;data!$B71&amp;"'!"&amp;$AN$8&amp;AR$10))))</f>
        <v/>
      </c>
      <c r="AS34" s="182" t="str" cm="1">
        <f t="array" aca="1" ref="AS34" ca="1">IF(OR($B34=par_list_vypnut,$O34&lt;AS$9),"",PROPER(TRIM(INDIRECT("'"&amp;data!$B71&amp;"'!"&amp;$AO$8&amp;AS$10))))</f>
        <v/>
      </c>
      <c r="AT34" s="182" t="str" cm="1">
        <f t="array" aca="1" ref="AT34" ca="1">IF(OR($B34=par_list_vypnut,$O34&lt;AT$9),"",PROPER(TRIM(INDIRECT("'"&amp;data!$B71&amp;"'!"&amp;$AN$8&amp;AT$10))))</f>
        <v/>
      </c>
      <c r="AU34" s="182" t="str" cm="1">
        <f t="array" aca="1" ref="AU34" ca="1">IF(OR($B34=par_list_vypnut,$O34&lt;AU$9),"",PROPER(TRIM(INDIRECT("'"&amp;data!$B71&amp;"'!"&amp;$AO$8&amp;AU$10))))</f>
        <v/>
      </c>
      <c r="AV34" s="182" t="str" cm="1">
        <f t="array" aca="1" ref="AV34" ca="1">IF(OR($B34=par_list_vypnut,$O34&lt;AV$9),"",PROPER(TRIM(INDIRECT("'"&amp;data!$B71&amp;"'!"&amp;$AN$8&amp;AV$10))))</f>
        <v/>
      </c>
      <c r="AW34" s="182" t="str" cm="1">
        <f t="array" aca="1" ref="AW34" ca="1">IF(OR($B34=par_list_vypnut,$O34&lt;AW$9),"",PROPER(TRIM(INDIRECT("'"&amp;data!$B71&amp;"'!"&amp;$AO$8&amp;AW$10))))</f>
        <v/>
      </c>
      <c r="AX34" s="182" t="str" cm="1">
        <f t="array" aca="1" ref="AX34" ca="1">IF(OR($B34=par_list_vypnut,$O34&lt;AX$9),"",PROPER(TRIM(INDIRECT("'"&amp;data!$B71&amp;"'!"&amp;$AN$8&amp;AX$10))))</f>
        <v/>
      </c>
      <c r="AY34" s="182" t="str" cm="1">
        <f t="array" aca="1" ref="AY34" ca="1">IF(OR($B34=par_list_vypnut,$O34&lt;AY$9),"",PROPER(TRIM(INDIRECT("'"&amp;data!$B71&amp;"'!"&amp;$AO$8&amp;AY$10))))</f>
        <v/>
      </c>
      <c r="AZ34" s="182" t="str" cm="1">
        <f t="array" aca="1" ref="AZ34" ca="1">IF(OR($B34=par_list_vypnut,$O34&lt;AZ$9),"",PROPER(TRIM(INDIRECT("'"&amp;data!$B71&amp;"'!"&amp;$AN$8&amp;AZ$10))))</f>
        <v/>
      </c>
      <c r="BA34" s="182" t="str" cm="1">
        <f t="array" aca="1" ref="BA34" ca="1">IF(OR($B34=par_list_vypnut,$O34&lt;BA$9),"",PROPER(TRIM(INDIRECT("'"&amp;data!$B71&amp;"'!"&amp;$AO$8&amp;BA$10))))</f>
        <v/>
      </c>
      <c r="BB34" s="182" t="str" cm="1">
        <f t="array" aca="1" ref="BB34" ca="1">IF(OR($B34=par_list_vypnut,$O34&lt;BB$9),"",PROPER(TRIM(INDIRECT("'"&amp;data!$B71&amp;"'!"&amp;$AN$8&amp;BB$10))))</f>
        <v/>
      </c>
      <c r="BC34" s="182" t="str" cm="1">
        <f t="array" aca="1" ref="BC34" ca="1">IF(OR($B34=par_list_vypnut,$O34&lt;BC$9),"",PROPER(TRIM(INDIRECT("'"&amp;data!$B71&amp;"'!"&amp;$AO$8&amp;BC$10))))</f>
        <v/>
      </c>
      <c r="BD34" s="182" t="str" cm="1">
        <f t="array" aca="1" ref="BD34" ca="1">IF(OR($B34=par_list_vypnut,$O34&lt;BD$9),"",PROPER(TRIM(INDIRECT("'"&amp;data!$B71&amp;"'!"&amp;$AN$8&amp;BD$10))))</f>
        <v/>
      </c>
      <c r="BE34" s="182" t="str" cm="1">
        <f t="array" aca="1" ref="BE34" ca="1">IF(OR($B34=par_list_vypnut,$O34&lt;BE$9),"",PROPER(TRIM(INDIRECT("'"&amp;data!$B71&amp;"'!"&amp;$AO$8&amp;BE$10))))</f>
        <v/>
      </c>
      <c r="BF34" s="182" t="str" cm="1">
        <f t="array" aca="1" ref="BF34" ca="1">IF(OR($B34=par_list_vypnut,$O34&lt;BF$9),"",PROPER(TRIM(INDIRECT("'"&amp;data!$B71&amp;"'!"&amp;$AN$8&amp;BF$10))))</f>
        <v/>
      </c>
      <c r="BG34" s="182" t="str" cm="1">
        <f t="array" aca="1" ref="BG34" ca="1">IF(OR($B34=par_list_vypnut,$O34&lt;BG$9),"",PROPER(TRIM(INDIRECT("'"&amp;data!$B71&amp;"'!"&amp;$AO$8&amp;BG$10))))</f>
        <v/>
      </c>
      <c r="BH34" s="182" t="str" cm="1">
        <f t="array" aca="1" ref="BH34" ca="1">IF(OR($B34=par_list_vypnut,$O34&lt;BH$9),"",PROPER(TRIM(INDIRECT("'"&amp;data!$B71&amp;"'!"&amp;$AN$8&amp;BH$10))))</f>
        <v/>
      </c>
      <c r="BI34" s="182" t="str" cm="1">
        <f t="array" aca="1" ref="BI34" ca="1">IF(OR($B34=par_list_vypnut,$O34&lt;BI$9),"",PROPER(TRIM(INDIRECT("'"&amp;data!$B71&amp;"'!"&amp;$AO$8&amp;BI$10))))</f>
        <v/>
      </c>
      <c r="BJ34" s="182" t="str" cm="1">
        <f t="array" aca="1" ref="BJ34" ca="1">IF(OR($B34=par_list_vypnut,$O34&lt;BJ$9),"",PROPER(TRIM(INDIRECT("'"&amp;data!$B71&amp;"'!"&amp;$AN$8&amp;BJ$10))))</f>
        <v/>
      </c>
      <c r="BK34" s="182" t="str" cm="1">
        <f t="array" aca="1" ref="BK34" ca="1">IF(OR($B34=par_list_vypnut,$O34&lt;BK$9),"",PROPER(TRIM(INDIRECT("'"&amp;data!$B71&amp;"'!"&amp;$AO$8&amp;BK$10))))</f>
        <v/>
      </c>
      <c r="BL34" s="182" t="str" cm="1">
        <f t="array" aca="1" ref="BL34" ca="1">IF(OR($B34=par_list_vypnut,$O34&lt;BL$9),"",PROPER(TRIM(INDIRECT("'"&amp;data!$B71&amp;"'!"&amp;$AN$8&amp;BL$10))))</f>
        <v/>
      </c>
      <c r="BM34" s="182" t="str" cm="1">
        <f t="array" aca="1" ref="BM34" ca="1">IF(OR($B34=par_list_vypnut,$O34&lt;BM$9),"",PROPER(TRIM(INDIRECT("'"&amp;data!$B71&amp;"'!"&amp;$AO$8&amp;BM$10))))</f>
        <v/>
      </c>
      <c r="BN34" s="182" t="str" cm="1">
        <f t="array" aca="1" ref="BN34" ca="1">IF(OR($B34=par_list_vypnut,$O34&lt;BN$9),"",PROPER(TRIM(INDIRECT("'"&amp;data!$B71&amp;"'!"&amp;$AN$8&amp;BN$10))))</f>
        <v/>
      </c>
      <c r="BO34" s="182" t="str" cm="1">
        <f t="array" aca="1" ref="BO34" ca="1">IF(OR($B34=par_list_vypnut,$O34&lt;BO$9),"",PROPER(TRIM(INDIRECT("'"&amp;data!$B71&amp;"'!"&amp;$AO$8&amp;BO$10))))</f>
        <v/>
      </c>
      <c r="BP34" s="182" t="str" cm="1">
        <f t="array" aca="1" ref="BP34" ca="1">IF(OR($B34=par_list_vypnut,$O34&lt;BP$9),"",PROPER(TRIM(INDIRECT("'"&amp;data!$B71&amp;"'!"&amp;$AN$8&amp;BP$10))))</f>
        <v/>
      </c>
      <c r="BQ34" s="182" t="str" cm="1">
        <f t="array" aca="1" ref="BQ34" ca="1">IF(OR($B34=par_list_vypnut,$O34&lt;BQ$9),"",PROPER(TRIM(INDIRECT("'"&amp;data!$B71&amp;"'!"&amp;$AO$8&amp;BQ$10))))</f>
        <v/>
      </c>
      <c r="BR34" s="182" t="str" cm="1">
        <f t="array" aca="1" ref="BR34" ca="1">IF(OR($B34=par_list_vypnut,$O34&lt;BR$9),"",PROPER(TRIM(INDIRECT("'"&amp;data!$B71&amp;"'!"&amp;$AN$8&amp;BR$10))))</f>
        <v/>
      </c>
      <c r="BS34" s="182" t="str" cm="1">
        <f t="array" aca="1" ref="BS34" ca="1">IF(OR($B34=par_list_vypnut,$O34&lt;BS$9),"",PROPER(TRIM(INDIRECT("'"&amp;data!$B71&amp;"'!"&amp;$AO$8&amp;BS$10))))</f>
        <v/>
      </c>
      <c r="BT34" s="182" t="str" cm="1">
        <f t="array" aca="1" ref="BT34" ca="1">IF(OR($B34=par_list_vypnut,$O34&lt;BT$9),"",PROPER(TRIM(INDIRECT("'"&amp;data!$B71&amp;"'!"&amp;$AN$8&amp;BT$10))))</f>
        <v/>
      </c>
      <c r="BU34" s="182" t="str" cm="1">
        <f t="array" aca="1" ref="BU34" ca="1">IF(OR($B34=par_list_vypnut,$O34&lt;BU$9),"",PROPER(TRIM(INDIRECT("'"&amp;data!$B71&amp;"'!"&amp;$AO$8&amp;BU$10))))</f>
        <v/>
      </c>
      <c r="BV34" s="182" t="str" cm="1">
        <f t="array" aca="1" ref="BV34" ca="1">IF(OR($B34=par_list_vypnut,$O34&lt;BV$9),"",PROPER(TRIM(INDIRECT("'"&amp;data!$B71&amp;"'!"&amp;$AN$8&amp;BV$10))))</f>
        <v/>
      </c>
      <c r="BW34" s="182" t="str" cm="1">
        <f t="array" aca="1" ref="BW34" ca="1">IF(OR($B34=par_list_vypnut,$O34&lt;BW$9),"",PROPER(TRIM(INDIRECT("'"&amp;data!$B71&amp;"'!"&amp;$AO$8&amp;BW$10))))</f>
        <v/>
      </c>
      <c r="BX34" s="182" t="str" cm="1">
        <f t="array" aca="1" ref="BX34" ca="1">IF(OR($B34=par_list_vypnut,$O34&lt;BX$9),"",PROPER(TRIM(INDIRECT("'"&amp;data!$B71&amp;"'!"&amp;$AN$8&amp;BX$10))))</f>
        <v/>
      </c>
      <c r="BY34" s="182" t="str" cm="1">
        <f t="array" aca="1" ref="BY34" ca="1">IF(OR($B34=par_list_vypnut,$O34&lt;BY$9),"",PROPER(TRIM(INDIRECT("'"&amp;data!$B71&amp;"'!"&amp;$AO$8&amp;BY$10))))</f>
        <v/>
      </c>
      <c r="BZ34" s="182" t="str" cm="1">
        <f t="array" aca="1" ref="BZ34" ca="1">IF(OR($B34=par_list_vypnut,$O34&lt;BZ$9),"",PROPER(TRIM(INDIRECT("'"&amp;data!$B71&amp;"'!"&amp;$AN$8&amp;BZ$10))))</f>
        <v/>
      </c>
      <c r="CA34" s="182" t="str" cm="1">
        <f t="array" aca="1" ref="CA34" ca="1">IF(OR($B34=par_list_vypnut,$O34&lt;CA$9),"",PROPER(TRIM(INDIRECT("'"&amp;data!$B71&amp;"'!"&amp;$AO$8&amp;CA$10))))</f>
        <v/>
      </c>
      <c r="CB34" s="182" t="str" cm="1">
        <f t="array" aca="1" ref="CB34" ca="1">IF(OR($B34=par_list_vypnut,$O34&lt;CB$9),"",PROPER(TRIM(INDIRECT("'"&amp;data!$B71&amp;"'!"&amp;$AN$8&amp;CB$10))))</f>
        <v/>
      </c>
      <c r="CC34" s="182" t="str" cm="1">
        <f t="array" aca="1" ref="CC34" ca="1">IF(OR($B34=par_list_vypnut,$O34&lt;CC$9),"",PROPER(TRIM(INDIRECT("'"&amp;data!$B71&amp;"'!"&amp;$AO$8&amp;CC$10))))</f>
        <v/>
      </c>
      <c r="CD34" s="182" t="str" cm="1">
        <f t="array" aca="1" ref="CD34" ca="1">IF(OR($B34=par_list_vypnut,$O34&lt;CD$9),"",PROPER(TRIM(INDIRECT("'"&amp;data!$B71&amp;"'!"&amp;$AN$8&amp;CD$10))))</f>
        <v/>
      </c>
      <c r="CE34" s="182" t="str" cm="1">
        <f t="array" aca="1" ref="CE34" ca="1">IF(OR($B34=par_list_vypnut,$O34&lt;CE$9),"",PROPER(TRIM(INDIRECT("'"&amp;data!$B71&amp;"'!"&amp;$AO$8&amp;CE$10))))</f>
        <v/>
      </c>
      <c r="CF34" s="182" t="str" cm="1">
        <f t="array" aca="1" ref="CF34" ca="1">IF(OR($B34=par_list_vypnut,$O34&lt;CF$9),"",PROPER(TRIM(INDIRECT("'"&amp;data!$B71&amp;"'!"&amp;$AN$8&amp;CF$10))))</f>
        <v/>
      </c>
      <c r="CG34" s="182" t="str" cm="1">
        <f t="array" aca="1" ref="CG34" ca="1">IF(OR($B34=par_list_vypnut,$O34&lt;CG$9),"",PROPER(TRIM(INDIRECT("'"&amp;data!$B71&amp;"'!"&amp;$AO$8&amp;CG$10))))</f>
        <v/>
      </c>
      <c r="CH34" s="182" t="str" cm="1">
        <f t="array" aca="1" ref="CH34" ca="1">IF(OR($B34=par_list_vypnut,$O34&lt;CH$9),"",PROPER(TRIM(INDIRECT("'"&amp;data!$B71&amp;"'!"&amp;$AN$8&amp;CH$10))))</f>
        <v/>
      </c>
      <c r="CI34" s="182" t="str" cm="1">
        <f t="array" aca="1" ref="CI34" ca="1">IF(OR($B34=par_list_vypnut,$O34&lt;CI$9),"",PROPER(TRIM(INDIRECT("'"&amp;data!$B71&amp;"'!"&amp;$AO$8&amp;CI$10))))</f>
        <v/>
      </c>
      <c r="CJ34" s="182" t="str" cm="1">
        <f t="array" aca="1" ref="CJ34" ca="1">IF(OR($B34=par_list_vypnut,$O34&lt;CJ$9),"",PROPER(TRIM(INDIRECT("'"&amp;data!$B71&amp;"'!"&amp;$AN$8&amp;CJ$10))))</f>
        <v/>
      </c>
      <c r="CK34" s="188" t="str" cm="1">
        <f t="array" aca="1" ref="CK34" ca="1">IF(OR($B34=par_list_vypnut,$O34&lt;CK$9),"",PROPER(TRIM(INDIRECT("'"&amp;data!$B71&amp;"'!"&amp;$AO$8&amp;CK$10))))</f>
        <v/>
      </c>
      <c r="CL34" s="194" t="str" cm="1">
        <f t="array" aca="1" ref="CL34" ca="1">IF($B34=par_list_vypnut,"",IF($O34&gt;=CL$9,VALUE(TRIM(INDIRECT("'"&amp;data!$B71&amp;"'!"&amp;$AP$8&amp;CL$10))),""))</f>
        <v/>
      </c>
      <c r="CM34" s="182" t="str" cm="1">
        <f t="array" aca="1" ref="CM34" ca="1">IF($B34=par_list_vypnut,"",IF($O34&gt;=CM$9,VALUE(TRIM(INDIRECT("'"&amp;data!$B71&amp;"'!"&amp;$AP$8&amp;CM$10))),""))</f>
        <v/>
      </c>
      <c r="CN34" s="182" t="str" cm="1">
        <f t="array" aca="1" ref="CN34" ca="1">IF($B34=par_list_vypnut,"",IF($O34&gt;=CN$9,VALUE(TRIM(INDIRECT("'"&amp;data!$B71&amp;"'!"&amp;$AP$8&amp;CN$10))),""))</f>
        <v/>
      </c>
      <c r="CO34" s="182" t="str" cm="1">
        <f t="array" aca="1" ref="CO34" ca="1">IF($B34=par_list_vypnut,"",IF($O34&gt;=CO$9,VALUE(TRIM(INDIRECT("'"&amp;data!$B71&amp;"'!"&amp;$AP$8&amp;CO$10))),""))</f>
        <v/>
      </c>
      <c r="CP34" s="182" t="str" cm="1">
        <f t="array" aca="1" ref="CP34" ca="1">IF($B34=par_list_vypnut,"",IF($O34&gt;=CP$9,VALUE(TRIM(INDIRECT("'"&amp;data!$B71&amp;"'!"&amp;$AP$8&amp;CP$10))),""))</f>
        <v/>
      </c>
      <c r="CQ34" s="182" t="str" cm="1">
        <f t="array" aca="1" ref="CQ34" ca="1">IF($B34=par_list_vypnut,"",IF($O34&gt;=CQ$9,VALUE(TRIM(INDIRECT("'"&amp;data!$B71&amp;"'!"&amp;$AP$8&amp;CQ$10))),""))</f>
        <v/>
      </c>
      <c r="CR34" s="182" t="str" cm="1">
        <f t="array" aca="1" ref="CR34" ca="1">IF($B34=par_list_vypnut,"",IF($O34&gt;=CR$9,VALUE(TRIM(INDIRECT("'"&amp;data!$B71&amp;"'!"&amp;$AP$8&amp;CR$10))),""))</f>
        <v/>
      </c>
      <c r="CS34" s="182" t="str" cm="1">
        <f t="array" aca="1" ref="CS34" ca="1">IF($B34=par_list_vypnut,"",IF($O34&gt;=CS$9,VALUE(TRIM(INDIRECT("'"&amp;data!$B71&amp;"'!"&amp;$AP$8&amp;CS$10))),""))</f>
        <v/>
      </c>
      <c r="CT34" s="182" t="str" cm="1">
        <f t="array" aca="1" ref="CT34" ca="1">IF($B34=par_list_vypnut,"",IF($O34&gt;=CT$9,VALUE(TRIM(INDIRECT("'"&amp;data!$B71&amp;"'!"&amp;$AP$8&amp;CT$10))),""))</f>
        <v/>
      </c>
      <c r="CU34" s="182" t="str" cm="1">
        <f t="array" aca="1" ref="CU34" ca="1">IF($B34=par_list_vypnut,"",IF($O34&gt;=CU$9,VALUE(TRIM(INDIRECT("'"&amp;data!$B71&amp;"'!"&amp;$AP$8&amp;CU$10))),""))</f>
        <v/>
      </c>
      <c r="CV34" s="182" t="str" cm="1">
        <f t="array" aca="1" ref="CV34" ca="1">IF($B34=par_list_vypnut,"",IF($O34&gt;=CV$9,VALUE(TRIM(INDIRECT("'"&amp;data!$B71&amp;"'!"&amp;$AP$8&amp;CV$10))),""))</f>
        <v/>
      </c>
      <c r="CW34" s="182" t="str" cm="1">
        <f t="array" aca="1" ref="CW34" ca="1">IF($B34=par_list_vypnut,"",IF($O34&gt;=CW$9,VALUE(TRIM(INDIRECT("'"&amp;data!$B71&amp;"'!"&amp;$AP$8&amp;CW$10))),""))</f>
        <v/>
      </c>
      <c r="CX34" s="182" t="str" cm="1">
        <f t="array" aca="1" ref="CX34" ca="1">IF($B34=par_list_vypnut,"",IF($O34&gt;=CX$9,VALUE(TRIM(INDIRECT("'"&amp;data!$B71&amp;"'!"&amp;$AP$8&amp;CX$10))),""))</f>
        <v/>
      </c>
      <c r="CY34" s="182" t="str" cm="1">
        <f t="array" aca="1" ref="CY34" ca="1">IF($B34=par_list_vypnut,"",IF($O34&gt;=CY$9,VALUE(TRIM(INDIRECT("'"&amp;data!$B71&amp;"'!"&amp;$AP$8&amp;CY$10))),""))</f>
        <v/>
      </c>
      <c r="CZ34" s="182" t="str" cm="1">
        <f t="array" aca="1" ref="CZ34" ca="1">IF($B34=par_list_vypnut,"",IF($O34&gt;=CZ$9,VALUE(TRIM(INDIRECT("'"&amp;data!$B71&amp;"'!"&amp;$AP$8&amp;CZ$10))),""))</f>
        <v/>
      </c>
      <c r="DA34" s="182" t="str" cm="1">
        <f t="array" aca="1" ref="DA34" ca="1">IF($B34=par_list_vypnut,"",IF($O34&gt;=DA$9,VALUE(TRIM(INDIRECT("'"&amp;data!$B71&amp;"'!"&amp;$AP$8&amp;DA$10))),""))</f>
        <v/>
      </c>
      <c r="DB34" s="182" t="str" cm="1">
        <f t="array" aca="1" ref="DB34" ca="1">IF($B34=par_list_vypnut,"",IF($O34&gt;=DB$9,VALUE(TRIM(INDIRECT("'"&amp;data!$B71&amp;"'!"&amp;$AP$8&amp;DB$10))),""))</f>
        <v/>
      </c>
      <c r="DC34" s="182" t="str" cm="1">
        <f t="array" aca="1" ref="DC34" ca="1">IF($B34=par_list_vypnut,"",IF($O34&gt;=DC$9,VALUE(TRIM(INDIRECT("'"&amp;data!$B71&amp;"'!"&amp;$AP$8&amp;DC$10))),""))</f>
        <v/>
      </c>
      <c r="DD34" s="182" t="str" cm="1">
        <f t="array" aca="1" ref="DD34" ca="1">IF($B34=par_list_vypnut,"",IF($O34&gt;=DD$9,VALUE(TRIM(INDIRECT("'"&amp;data!$B71&amp;"'!"&amp;$AP$8&amp;DD$10))),""))</f>
        <v/>
      </c>
      <c r="DE34" s="182" t="str" cm="1">
        <f t="array" aca="1" ref="DE34" ca="1">IF($B34=par_list_vypnut,"",IF($O34&gt;=DE$9,VALUE(TRIM(INDIRECT("'"&amp;data!$B71&amp;"'!"&amp;$AP$8&amp;DE$10))),""))</f>
        <v/>
      </c>
      <c r="DF34" s="182" t="str" cm="1">
        <f t="array" aca="1" ref="DF34" ca="1">IF($B34=par_list_vypnut,"",IF($O34&gt;=DF$9,VALUE(TRIM(INDIRECT("'"&amp;data!$B71&amp;"'!"&amp;$AP$8&amp;DF$10))),""))</f>
        <v/>
      </c>
      <c r="DG34" s="182" t="str" cm="1">
        <f t="array" aca="1" ref="DG34" ca="1">IF($B34=par_list_vypnut,"",IF($O34&gt;=DG$9,VALUE(TRIM(INDIRECT("'"&amp;data!$B71&amp;"'!"&amp;$AP$8&amp;DG$10))),""))</f>
        <v/>
      </c>
      <c r="DH34" s="182" t="str" cm="1">
        <f t="array" aca="1" ref="DH34" ca="1">IF($B34=par_list_vypnut,"",IF($O34&gt;=DH$9,VALUE(TRIM(INDIRECT("'"&amp;data!$B71&amp;"'!"&amp;$AP$8&amp;DH$10))),""))</f>
        <v/>
      </c>
      <c r="DI34" s="182" t="str" cm="1">
        <f t="array" aca="1" ref="DI34" ca="1">IF($B34=par_list_vypnut,"",IF($O34&gt;=DI$9,VALUE(TRIM(INDIRECT("'"&amp;data!$B71&amp;"'!"&amp;$AP$8&amp;DI$10))),""))</f>
        <v/>
      </c>
      <c r="DJ34" s="188" t="str" cm="1">
        <f t="array" aca="1" ref="DJ34" ca="1">IF($B34=par_list_vypnut,"",IF($O34&gt;=DJ$9,VALUE(TRIM(INDIRECT("'"&amp;data!$B71&amp;"'!"&amp;$AP$8&amp;DJ$10))),""))</f>
        <v/>
      </c>
      <c r="DK34" s="187" t="str" cm="1">
        <f t="array" aca="1" ref="DK34" ca="1">IF($B34=par_list_vypnut,"",IF($O34&gt;=DK$9,INDIRECT("'"&amp;data!$B71&amp;"'!"&amp;$AQ$8&amp;DK$10,TRUE),""))</f>
        <v/>
      </c>
      <c r="DL34" s="182" t="str" cm="1">
        <f t="array" aca="1" ref="DL34" ca="1">IF($B34=par_list_vypnut,"",IF($O34&gt;=DL$9,INDIRECT("'"&amp;data!$B71&amp;"'!"&amp;$AQ$8&amp;DL$10,TRUE),""))</f>
        <v/>
      </c>
      <c r="DM34" s="182" t="str" cm="1">
        <f t="array" aca="1" ref="DM34" ca="1">IF($B34=par_list_vypnut,"",IF($O34&gt;=DM$9,INDIRECT("'"&amp;data!$B71&amp;"'!"&amp;$AQ$8&amp;DM$10,TRUE),""))</f>
        <v/>
      </c>
      <c r="DN34" s="182" t="str" cm="1">
        <f t="array" aca="1" ref="DN34" ca="1">IF($B34=par_list_vypnut,"",IF($O34&gt;=DN$9,INDIRECT("'"&amp;data!$B71&amp;"'!"&amp;$AQ$8&amp;DN$10,TRUE),""))</f>
        <v/>
      </c>
      <c r="DO34" s="182" t="str" cm="1">
        <f t="array" aca="1" ref="DO34" ca="1">IF($B34=par_list_vypnut,"",IF($O34&gt;=DO$9,INDIRECT("'"&amp;data!$B71&amp;"'!"&amp;$AQ$8&amp;DO$10,TRUE),""))</f>
        <v/>
      </c>
      <c r="DP34" s="182" t="str" cm="1">
        <f t="array" aca="1" ref="DP34" ca="1">IF($B34=par_list_vypnut,"",IF($O34&gt;=DP$9,INDIRECT("'"&amp;data!$B71&amp;"'!"&amp;$AQ$8&amp;DP$10,TRUE),""))</f>
        <v/>
      </c>
      <c r="DQ34" s="182" t="str" cm="1">
        <f t="array" aca="1" ref="DQ34" ca="1">IF($B34=par_list_vypnut,"",IF($O34&gt;=DQ$9,INDIRECT("'"&amp;data!$B71&amp;"'!"&amp;$AQ$8&amp;DQ$10,TRUE),""))</f>
        <v/>
      </c>
      <c r="DR34" s="182" t="str" cm="1">
        <f t="array" aca="1" ref="DR34" ca="1">IF($B34=par_list_vypnut,"",IF($O34&gt;=DR$9,INDIRECT("'"&amp;data!$B71&amp;"'!"&amp;$AQ$8&amp;DR$10,TRUE),""))</f>
        <v/>
      </c>
      <c r="DS34" s="182" t="str" cm="1">
        <f t="array" aca="1" ref="DS34" ca="1">IF($B34=par_list_vypnut,"",IF($O34&gt;=DS$9,INDIRECT("'"&amp;data!$B71&amp;"'!"&amp;$AQ$8&amp;DS$10,TRUE),""))</f>
        <v/>
      </c>
      <c r="DT34" s="182" t="str" cm="1">
        <f t="array" aca="1" ref="DT34" ca="1">IF($B34=par_list_vypnut,"",IF($O34&gt;=DT$9,INDIRECT("'"&amp;data!$B71&amp;"'!"&amp;$AQ$8&amp;DT$10,TRUE),""))</f>
        <v/>
      </c>
      <c r="DU34" s="182" t="str" cm="1">
        <f t="array" aca="1" ref="DU34" ca="1">IF($B34=par_list_vypnut,"",IF($O34&gt;=DU$9,INDIRECT("'"&amp;data!$B71&amp;"'!"&amp;$AQ$8&amp;DU$10,TRUE),""))</f>
        <v/>
      </c>
      <c r="DV34" s="182" t="str" cm="1">
        <f t="array" aca="1" ref="DV34" ca="1">IF($B34=par_list_vypnut,"",IF($O34&gt;=DV$9,INDIRECT("'"&amp;data!$B71&amp;"'!"&amp;$AQ$8&amp;DV$10,TRUE),""))</f>
        <v/>
      </c>
      <c r="DW34" s="182" t="str" cm="1">
        <f t="array" aca="1" ref="DW34" ca="1">IF($B34=par_list_vypnut,"",IF($O34&gt;=DW$9,INDIRECT("'"&amp;data!$B71&amp;"'!"&amp;$AQ$8&amp;DW$10,TRUE),""))</f>
        <v/>
      </c>
      <c r="DX34" s="182" t="str" cm="1">
        <f t="array" aca="1" ref="DX34" ca="1">IF($B34=par_list_vypnut,"",IF($O34&gt;=DX$9,INDIRECT("'"&amp;data!$B71&amp;"'!"&amp;$AQ$8&amp;DX$10,TRUE),""))</f>
        <v/>
      </c>
      <c r="DY34" s="182" t="str" cm="1">
        <f t="array" aca="1" ref="DY34" ca="1">IF($B34=par_list_vypnut,"",IF($O34&gt;=DY$9,INDIRECT("'"&amp;data!$B71&amp;"'!"&amp;$AQ$8&amp;DY$10,TRUE),""))</f>
        <v/>
      </c>
      <c r="DZ34" s="182" t="str" cm="1">
        <f t="array" aca="1" ref="DZ34" ca="1">IF($B34=par_list_vypnut,"",IF($O34&gt;=DZ$9,INDIRECT("'"&amp;data!$B71&amp;"'!"&amp;$AQ$8&amp;DZ$10,TRUE),""))</f>
        <v/>
      </c>
      <c r="EA34" s="182" t="str" cm="1">
        <f t="array" aca="1" ref="EA34" ca="1">IF($B34=par_list_vypnut,"",IF($O34&gt;=EA$9,INDIRECT("'"&amp;data!$B71&amp;"'!"&amp;$AQ$8&amp;EA$10,TRUE),""))</f>
        <v/>
      </c>
      <c r="EB34" s="182" t="str" cm="1">
        <f t="array" aca="1" ref="EB34" ca="1">IF($B34=par_list_vypnut,"",IF($O34&gt;=EB$9,INDIRECT("'"&amp;data!$B71&amp;"'!"&amp;$AQ$8&amp;EB$10,TRUE),""))</f>
        <v/>
      </c>
      <c r="EC34" s="182" t="str" cm="1">
        <f t="array" aca="1" ref="EC34" ca="1">IF($B34=par_list_vypnut,"",IF($O34&gt;=EC$9,INDIRECT("'"&amp;data!$B71&amp;"'!"&amp;$AQ$8&amp;EC$10,TRUE),""))</f>
        <v/>
      </c>
      <c r="ED34" s="182" t="str" cm="1">
        <f t="array" aca="1" ref="ED34" ca="1">IF($B34=par_list_vypnut,"",IF($O34&gt;=ED$9,INDIRECT("'"&amp;data!$B71&amp;"'!"&amp;$AQ$8&amp;ED$10,TRUE),""))</f>
        <v/>
      </c>
      <c r="EE34" s="182" t="str" cm="1">
        <f t="array" aca="1" ref="EE34" ca="1">IF($B34=par_list_vypnut,"",IF($O34&gt;=EE$9,INDIRECT("'"&amp;data!$B71&amp;"'!"&amp;$AQ$8&amp;EE$10,TRUE),""))</f>
        <v/>
      </c>
      <c r="EF34" s="182" t="str" cm="1">
        <f t="array" aca="1" ref="EF34" ca="1">IF($B34=par_list_vypnut,"",IF($O34&gt;=EF$9,INDIRECT("'"&amp;data!$B71&amp;"'!"&amp;$AQ$8&amp;EF$10,TRUE),""))</f>
        <v/>
      </c>
      <c r="EG34" s="182" t="str" cm="1">
        <f t="array" aca="1" ref="EG34" ca="1">IF($B34=par_list_vypnut,"",IF($O34&gt;=EG$9,INDIRECT("'"&amp;data!$B71&amp;"'!"&amp;$AQ$8&amp;EG$10,TRUE),""))</f>
        <v/>
      </c>
      <c r="EH34" s="182" t="str" cm="1">
        <f t="array" aca="1" ref="EH34" ca="1">IF($B34=par_list_vypnut,"",IF($O34&gt;=EH$9,INDIRECT("'"&amp;data!$B71&amp;"'!"&amp;$AQ$8&amp;EH$10,TRUE),""))</f>
        <v/>
      </c>
      <c r="EI34" s="188" t="str" cm="1">
        <f t="array" aca="1" ref="EI34" ca="1">IF($B34=par_list_vypnut,"",IF($O34&gt;=EI$9,INDIRECT("'"&amp;data!$B71&amp;"'!"&amp;$AQ$8&amp;EI$10,TRUE),""))</f>
        <v/>
      </c>
      <c r="EJ34" s="194" t="str">
        <f t="shared" ca="1" si="48"/>
        <v/>
      </c>
      <c r="EK34" s="182" t="str">
        <f t="shared" ca="1" si="23"/>
        <v/>
      </c>
      <c r="EL34" s="182" t="str">
        <f t="shared" ca="1" si="24"/>
        <v/>
      </c>
      <c r="EM34" s="182" t="str">
        <f t="shared" ca="1" si="25"/>
        <v/>
      </c>
      <c r="EN34" s="182" t="str">
        <f t="shared" ca="1" si="26"/>
        <v/>
      </c>
      <c r="EO34" s="182" t="str">
        <f t="shared" ca="1" si="27"/>
        <v/>
      </c>
      <c r="EP34" s="182" t="str">
        <f t="shared" ca="1" si="28"/>
        <v/>
      </c>
      <c r="EQ34" s="182" t="str">
        <f t="shared" ca="1" si="29"/>
        <v/>
      </c>
      <c r="ER34" s="182" t="str">
        <f t="shared" ca="1" si="30"/>
        <v/>
      </c>
      <c r="ES34" s="182" t="str">
        <f t="shared" ca="1" si="31"/>
        <v/>
      </c>
      <c r="ET34" s="182" t="str">
        <f t="shared" ca="1" si="32"/>
        <v/>
      </c>
      <c r="EU34" s="182" t="str">
        <f t="shared" ca="1" si="33"/>
        <v/>
      </c>
      <c r="EV34" s="182" t="str">
        <f t="shared" ca="1" si="34"/>
        <v/>
      </c>
      <c r="EW34" s="182" t="str">
        <f t="shared" ca="1" si="35"/>
        <v/>
      </c>
      <c r="EX34" s="182" t="str">
        <f t="shared" ca="1" si="36"/>
        <v/>
      </c>
      <c r="EY34" s="182" t="str">
        <f t="shared" ca="1" si="37"/>
        <v/>
      </c>
      <c r="EZ34" s="182" t="str">
        <f t="shared" ca="1" si="38"/>
        <v/>
      </c>
      <c r="FA34" s="182" t="str">
        <f t="shared" ca="1" si="39"/>
        <v/>
      </c>
      <c r="FB34" s="182" t="str">
        <f t="shared" ca="1" si="40"/>
        <v/>
      </c>
      <c r="FC34" s="182" t="str">
        <f t="shared" ca="1" si="41"/>
        <v/>
      </c>
      <c r="FD34" s="182" t="str">
        <f t="shared" ca="1" si="42"/>
        <v/>
      </c>
      <c r="FE34" s="182" t="str">
        <f t="shared" ca="1" si="43"/>
        <v/>
      </c>
      <c r="FF34" s="182" t="str">
        <f t="shared" ca="1" si="44"/>
        <v/>
      </c>
      <c r="FG34" s="182" t="str">
        <f t="shared" ca="1" si="45"/>
        <v/>
      </c>
      <c r="FH34" s="192" t="str">
        <f t="shared" ca="1" si="46"/>
        <v/>
      </c>
      <c r="FI34" s="195" t="str">
        <f t="shared" ca="1" si="47"/>
        <v>23. od 0</v>
      </c>
      <c r="FJ34" s="196"/>
    </row>
    <row r="35" spans="1:166" ht="15" thickBot="1" x14ac:dyDescent="0.35">
      <c r="A35" s="5" t="str">
        <f t="shared" ca="1" si="4"/>
        <v>par_list_chyba</v>
      </c>
      <c r="B35" s="5" t="str" cm="1">
        <f t="array" aca="1" ref="B35" ca="1">INDIRECT("'"&amp;data!B72&amp;"'!"&amp;ADDRESS(ROW('Přihláška č. 1'!$I$4),COLUMN('Přihláška č. 1'!$I$4),4))</f>
        <v>par_list_chyba</v>
      </c>
      <c r="C35" s="206" t="str">
        <f>HYPERLINK("#'"&amp;data!B72&amp;"'!D4","..."&amp;D35&amp;"!")</f>
        <v>...24!</v>
      </c>
      <c r="D35" s="197">
        <v>24</v>
      </c>
      <c r="E35" s="177" t="str">
        <f ca="1">IF(B35=par_list_vypnut,"",($S$7-1+data!D72)&amp;". od "&amp;I35)</f>
        <v>24. od 0</v>
      </c>
      <c r="F35" s="178"/>
      <c r="G35" s="179"/>
      <c r="H35" s="180"/>
      <c r="I35" s="181">
        <f t="shared" ca="1" si="5"/>
        <v>0</v>
      </c>
      <c r="J35" s="182" t="str">
        <f t="shared" ca="1" si="6"/>
        <v>chyba zkratky</v>
      </c>
      <c r="K35" s="183"/>
      <c r="L35" s="184" t="str" cm="1">
        <f t="array" aca="1" ref="L35" ca="1">IF(B35=par_list_vypnut,"",INDIRECT("'"&amp;data!B72&amp;"'!"&amp;ADDRESS(ROW('Přihláška č. 1'!$D$12),COLUMN('Přihláška č. 1'!$D$12),4)))</f>
        <v>Viz zpráva vpravo --&gt;</v>
      </c>
      <c r="M35" s="185" t="str">
        <f t="shared" ca="1" si="7"/>
        <v/>
      </c>
      <c r="N35" s="186" t="str">
        <f t="shared" ca="1" si="8"/>
        <v/>
      </c>
      <c r="O35" s="187" cm="1">
        <f t="array" aca="1" ref="O35" ca="1">IF(B35=par_list_vypnut,"",INDIRECT("'"&amp;data!B72&amp;"'!"&amp;ADDRESS(ROW('Přihláška č. 1'!$D$6),COLUMN('Přihláška č. 1'!$D$6),4)))</f>
        <v>0</v>
      </c>
      <c r="P35" s="182">
        <f ca="1">IF(B35=par_list_vypnut,"",COUNTIF(INDIRECT("'"&amp;data!B72&amp;"'!"&amp;ADDRESS(ROW('Přihláška č. 1'!$D$9),COLUMN('Přihláška č. 1'!$D$9),4)),"*")+COUNTIF(INDIRECT("'"&amp;data!B72&amp;"'!"&amp;ADDRESS(ROW('Přihláška č. 1'!$D$10),COLUMN('Přihláška č. 1'!$D$10),4)),"*"))</f>
        <v>0</v>
      </c>
      <c r="Q35" s="182">
        <f t="shared" ca="1" si="9"/>
        <v>0</v>
      </c>
      <c r="R35" s="182">
        <f t="shared" ca="1" si="10"/>
        <v>0</v>
      </c>
      <c r="S35" s="188">
        <f t="shared" ca="1" si="11"/>
        <v>0</v>
      </c>
      <c r="T35" s="187" cm="1">
        <f t="array" aca="1" ref="T35" ca="1">IF(B35=par_list_vypnut,"",INDIRECT("'"&amp;data!B72&amp;"'!"&amp;ADDRESS(ROW('Přihláška č. 1'!$D$4),COLUMN('Přihláška č. 1'!$D$4),4)))</f>
        <v>0</v>
      </c>
      <c r="U35" s="182" t="str" cm="1">
        <f t="array" aca="1" ref="U35" ca="1">IF(B35=par_list_vypnut,"",INDIRECT("'"&amp;data!B72&amp;"'!"&amp;ADDRESS(ROW('Přihláška č. 1'!$I$31),COLUMN('Přihláška č. 1'!$I$31),4)))</f>
        <v/>
      </c>
      <c r="V35" s="182" cm="1">
        <f t="array" aca="1" ref="V35" ca="1">IF(B35=par_list_vypnut,"",INDIRECT("'"&amp;data!B72&amp;"'!"&amp;ADDRESS(ROW('Přihláška č. 1'!$D$5),COLUMN('Přihláška č. 1'!$D$5),4)))</f>
        <v>0</v>
      </c>
      <c r="W35" s="182" t="str" cm="1">
        <f t="array" aca="1" ref="W35" ca="1">IF(B35=par_list_vypnut,"",IF(INDIRECT("'"&amp;data!B72&amp;"'!"&amp;ADDRESS(ROW('Přihláška č. 1'!$D$8),COLUMN('Přihláška č. 1'!$D$8),4),TRUE)="","",INDIRECT("'"&amp;data!B72&amp;"'!"&amp;ADDRESS(ROW('Přihláška č. 1'!$D$8),COLUMN('Přihláška č. 1'!$D$8),4),TRUE)))</f>
        <v/>
      </c>
      <c r="X35" s="189" t="str" cm="1">
        <f t="array" aca="1" ref="X35" ca="1">IF(B35=par_list_vypnut,"",INDIRECT("'"&amp;data!B72&amp;"'!"&amp;ADDRESS(ROW('Přihláška č. 1'!$I$20),COLUMN('Přihláška č. 1'!$I$20),4)))</f>
        <v/>
      </c>
      <c r="Y35" s="190"/>
      <c r="Z35" s="191"/>
      <c r="AA35" s="187" t="str" cm="1">
        <f t="array" aca="1" ref="AA35" ca="1">IF(OR(B35=par_list_vypnut,P35&lt;1),"",PROPER(INDIRECT("'"&amp;data!B72&amp;"'!"&amp;ADDRESS(ROW('Přihláška č. 1'!$D$9),COLUMN('Přihláška č. 1'!$D$9),4))))</f>
        <v/>
      </c>
      <c r="AB35" s="182" t="str" cm="1">
        <f t="array" aca="1" ref="AB35" ca="1">IF(OR(B35=par_list_vypnut,P35&lt;2),"",PROPER(INDIRECT("'"&amp;data!B72&amp;"'!"&amp;ADDRESS(ROW('Přihláška č. 1'!$D$10),COLUMN('Přihláška č. 1'!$D$10),4))))</f>
        <v/>
      </c>
      <c r="AC35" s="182" t="str">
        <f t="shared" ca="1" si="12"/>
        <v/>
      </c>
      <c r="AD35" s="188" t="str">
        <f t="shared" ca="1" si="13"/>
        <v/>
      </c>
      <c r="AE35" s="187" t="str">
        <f t="shared" ca="1" si="14"/>
        <v/>
      </c>
      <c r="AF35" s="182" t="str">
        <f t="shared" ca="1" si="15"/>
        <v/>
      </c>
      <c r="AG35" s="182" t="str">
        <f t="shared" ca="1" si="16"/>
        <v/>
      </c>
      <c r="AH35" s="182" t="str">
        <f t="shared" ca="1" si="17"/>
        <v/>
      </c>
      <c r="AI35" s="182" t="str">
        <f t="shared" ca="1" si="18"/>
        <v/>
      </c>
      <c r="AJ35" s="192" t="str">
        <f t="shared" ca="1" si="19"/>
        <v/>
      </c>
      <c r="AK35" s="182" t="str">
        <f t="shared" ca="1" si="20"/>
        <v/>
      </c>
      <c r="AL35" s="182" t="str">
        <f t="shared" ca="1" si="21"/>
        <v/>
      </c>
      <c r="AM35" s="193" t="str">
        <f t="shared" ca="1" si="22"/>
        <v/>
      </c>
      <c r="AN35" s="187" t="str" cm="1">
        <f t="array" aca="1" ref="AN35" ca="1">IF(OR($B35=par_list_vypnut,$O35&lt;AN$9),"",PROPER(TRIM(INDIRECT("'"&amp;data!$B72&amp;"'!"&amp;$AN$8&amp;AN$10))))</f>
        <v/>
      </c>
      <c r="AO35" s="182" t="str" cm="1">
        <f t="array" aca="1" ref="AO35" ca="1">IF(OR($B35=par_list_vypnut,$O35&lt;AO$9),"",PROPER(TRIM(INDIRECT("'"&amp;data!$B72&amp;"'!"&amp;$AO$8&amp;AO$10))))</f>
        <v/>
      </c>
      <c r="AP35" s="182" t="str" cm="1">
        <f t="array" aca="1" ref="AP35" ca="1">IF(OR($B35=par_list_vypnut,$O35&lt;AP$9),"",PROPER(TRIM(INDIRECT("'"&amp;data!$B72&amp;"'!"&amp;$AN$8&amp;AP$10))))</f>
        <v/>
      </c>
      <c r="AQ35" s="182" t="str" cm="1">
        <f t="array" aca="1" ref="AQ35" ca="1">IF(OR($B35=par_list_vypnut,$O35&lt;AQ$9),"",PROPER(TRIM(INDIRECT("'"&amp;data!$B72&amp;"'!"&amp;$AO$8&amp;AQ$10))))</f>
        <v/>
      </c>
      <c r="AR35" s="182" t="str" cm="1">
        <f t="array" aca="1" ref="AR35" ca="1">IF(OR($B35=par_list_vypnut,$O35&lt;AR$9),"",PROPER(TRIM(INDIRECT("'"&amp;data!$B72&amp;"'!"&amp;$AN$8&amp;AR$10))))</f>
        <v/>
      </c>
      <c r="AS35" s="182" t="str" cm="1">
        <f t="array" aca="1" ref="AS35" ca="1">IF(OR($B35=par_list_vypnut,$O35&lt;AS$9),"",PROPER(TRIM(INDIRECT("'"&amp;data!$B72&amp;"'!"&amp;$AO$8&amp;AS$10))))</f>
        <v/>
      </c>
      <c r="AT35" s="182" t="str" cm="1">
        <f t="array" aca="1" ref="AT35" ca="1">IF(OR($B35=par_list_vypnut,$O35&lt;AT$9),"",PROPER(TRIM(INDIRECT("'"&amp;data!$B72&amp;"'!"&amp;$AN$8&amp;AT$10))))</f>
        <v/>
      </c>
      <c r="AU35" s="182" t="str" cm="1">
        <f t="array" aca="1" ref="AU35" ca="1">IF(OR($B35=par_list_vypnut,$O35&lt;AU$9),"",PROPER(TRIM(INDIRECT("'"&amp;data!$B72&amp;"'!"&amp;$AO$8&amp;AU$10))))</f>
        <v/>
      </c>
      <c r="AV35" s="182" t="str" cm="1">
        <f t="array" aca="1" ref="AV35" ca="1">IF(OR($B35=par_list_vypnut,$O35&lt;AV$9),"",PROPER(TRIM(INDIRECT("'"&amp;data!$B72&amp;"'!"&amp;$AN$8&amp;AV$10))))</f>
        <v/>
      </c>
      <c r="AW35" s="182" t="str" cm="1">
        <f t="array" aca="1" ref="AW35" ca="1">IF(OR($B35=par_list_vypnut,$O35&lt;AW$9),"",PROPER(TRIM(INDIRECT("'"&amp;data!$B72&amp;"'!"&amp;$AO$8&amp;AW$10))))</f>
        <v/>
      </c>
      <c r="AX35" s="182" t="str" cm="1">
        <f t="array" aca="1" ref="AX35" ca="1">IF(OR($B35=par_list_vypnut,$O35&lt;AX$9),"",PROPER(TRIM(INDIRECT("'"&amp;data!$B72&amp;"'!"&amp;$AN$8&amp;AX$10))))</f>
        <v/>
      </c>
      <c r="AY35" s="182" t="str" cm="1">
        <f t="array" aca="1" ref="AY35" ca="1">IF(OR($B35=par_list_vypnut,$O35&lt;AY$9),"",PROPER(TRIM(INDIRECT("'"&amp;data!$B72&amp;"'!"&amp;$AO$8&amp;AY$10))))</f>
        <v/>
      </c>
      <c r="AZ35" s="182" t="str" cm="1">
        <f t="array" aca="1" ref="AZ35" ca="1">IF(OR($B35=par_list_vypnut,$O35&lt;AZ$9),"",PROPER(TRIM(INDIRECT("'"&amp;data!$B72&amp;"'!"&amp;$AN$8&amp;AZ$10))))</f>
        <v/>
      </c>
      <c r="BA35" s="182" t="str" cm="1">
        <f t="array" aca="1" ref="BA35" ca="1">IF(OR($B35=par_list_vypnut,$O35&lt;BA$9),"",PROPER(TRIM(INDIRECT("'"&amp;data!$B72&amp;"'!"&amp;$AO$8&amp;BA$10))))</f>
        <v/>
      </c>
      <c r="BB35" s="182" t="str" cm="1">
        <f t="array" aca="1" ref="BB35" ca="1">IF(OR($B35=par_list_vypnut,$O35&lt;BB$9),"",PROPER(TRIM(INDIRECT("'"&amp;data!$B72&amp;"'!"&amp;$AN$8&amp;BB$10))))</f>
        <v/>
      </c>
      <c r="BC35" s="182" t="str" cm="1">
        <f t="array" aca="1" ref="BC35" ca="1">IF(OR($B35=par_list_vypnut,$O35&lt;BC$9),"",PROPER(TRIM(INDIRECT("'"&amp;data!$B72&amp;"'!"&amp;$AO$8&amp;BC$10))))</f>
        <v/>
      </c>
      <c r="BD35" s="182" t="str" cm="1">
        <f t="array" aca="1" ref="BD35" ca="1">IF(OR($B35=par_list_vypnut,$O35&lt;BD$9),"",PROPER(TRIM(INDIRECT("'"&amp;data!$B72&amp;"'!"&amp;$AN$8&amp;BD$10))))</f>
        <v/>
      </c>
      <c r="BE35" s="182" t="str" cm="1">
        <f t="array" aca="1" ref="BE35" ca="1">IF(OR($B35=par_list_vypnut,$O35&lt;BE$9),"",PROPER(TRIM(INDIRECT("'"&amp;data!$B72&amp;"'!"&amp;$AO$8&amp;BE$10))))</f>
        <v/>
      </c>
      <c r="BF35" s="182" t="str" cm="1">
        <f t="array" aca="1" ref="BF35" ca="1">IF(OR($B35=par_list_vypnut,$O35&lt;BF$9),"",PROPER(TRIM(INDIRECT("'"&amp;data!$B72&amp;"'!"&amp;$AN$8&amp;BF$10))))</f>
        <v/>
      </c>
      <c r="BG35" s="182" t="str" cm="1">
        <f t="array" aca="1" ref="BG35" ca="1">IF(OR($B35=par_list_vypnut,$O35&lt;BG$9),"",PROPER(TRIM(INDIRECT("'"&amp;data!$B72&amp;"'!"&amp;$AO$8&amp;BG$10))))</f>
        <v/>
      </c>
      <c r="BH35" s="182" t="str" cm="1">
        <f t="array" aca="1" ref="BH35" ca="1">IF(OR($B35=par_list_vypnut,$O35&lt;BH$9),"",PROPER(TRIM(INDIRECT("'"&amp;data!$B72&amp;"'!"&amp;$AN$8&amp;BH$10))))</f>
        <v/>
      </c>
      <c r="BI35" s="182" t="str" cm="1">
        <f t="array" aca="1" ref="BI35" ca="1">IF(OR($B35=par_list_vypnut,$O35&lt;BI$9),"",PROPER(TRIM(INDIRECT("'"&amp;data!$B72&amp;"'!"&amp;$AO$8&amp;BI$10))))</f>
        <v/>
      </c>
      <c r="BJ35" s="182" t="str" cm="1">
        <f t="array" aca="1" ref="BJ35" ca="1">IF(OR($B35=par_list_vypnut,$O35&lt;BJ$9),"",PROPER(TRIM(INDIRECT("'"&amp;data!$B72&amp;"'!"&amp;$AN$8&amp;BJ$10))))</f>
        <v/>
      </c>
      <c r="BK35" s="182" t="str" cm="1">
        <f t="array" aca="1" ref="BK35" ca="1">IF(OR($B35=par_list_vypnut,$O35&lt;BK$9),"",PROPER(TRIM(INDIRECT("'"&amp;data!$B72&amp;"'!"&amp;$AO$8&amp;BK$10))))</f>
        <v/>
      </c>
      <c r="BL35" s="182" t="str" cm="1">
        <f t="array" aca="1" ref="BL35" ca="1">IF(OR($B35=par_list_vypnut,$O35&lt;BL$9),"",PROPER(TRIM(INDIRECT("'"&amp;data!$B72&amp;"'!"&amp;$AN$8&amp;BL$10))))</f>
        <v/>
      </c>
      <c r="BM35" s="182" t="str" cm="1">
        <f t="array" aca="1" ref="BM35" ca="1">IF(OR($B35=par_list_vypnut,$O35&lt;BM$9),"",PROPER(TRIM(INDIRECT("'"&amp;data!$B72&amp;"'!"&amp;$AO$8&amp;BM$10))))</f>
        <v/>
      </c>
      <c r="BN35" s="182" t="str" cm="1">
        <f t="array" aca="1" ref="BN35" ca="1">IF(OR($B35=par_list_vypnut,$O35&lt;BN$9),"",PROPER(TRIM(INDIRECT("'"&amp;data!$B72&amp;"'!"&amp;$AN$8&amp;BN$10))))</f>
        <v/>
      </c>
      <c r="BO35" s="182" t="str" cm="1">
        <f t="array" aca="1" ref="BO35" ca="1">IF(OR($B35=par_list_vypnut,$O35&lt;BO$9),"",PROPER(TRIM(INDIRECT("'"&amp;data!$B72&amp;"'!"&amp;$AO$8&amp;BO$10))))</f>
        <v/>
      </c>
      <c r="BP35" s="182" t="str" cm="1">
        <f t="array" aca="1" ref="BP35" ca="1">IF(OR($B35=par_list_vypnut,$O35&lt;BP$9),"",PROPER(TRIM(INDIRECT("'"&amp;data!$B72&amp;"'!"&amp;$AN$8&amp;BP$10))))</f>
        <v/>
      </c>
      <c r="BQ35" s="182" t="str" cm="1">
        <f t="array" aca="1" ref="BQ35" ca="1">IF(OR($B35=par_list_vypnut,$O35&lt;BQ$9),"",PROPER(TRIM(INDIRECT("'"&amp;data!$B72&amp;"'!"&amp;$AO$8&amp;BQ$10))))</f>
        <v/>
      </c>
      <c r="BR35" s="182" t="str" cm="1">
        <f t="array" aca="1" ref="BR35" ca="1">IF(OR($B35=par_list_vypnut,$O35&lt;BR$9),"",PROPER(TRIM(INDIRECT("'"&amp;data!$B72&amp;"'!"&amp;$AN$8&amp;BR$10))))</f>
        <v/>
      </c>
      <c r="BS35" s="182" t="str" cm="1">
        <f t="array" aca="1" ref="BS35" ca="1">IF(OR($B35=par_list_vypnut,$O35&lt;BS$9),"",PROPER(TRIM(INDIRECT("'"&amp;data!$B72&amp;"'!"&amp;$AO$8&amp;BS$10))))</f>
        <v/>
      </c>
      <c r="BT35" s="182" t="str" cm="1">
        <f t="array" aca="1" ref="BT35" ca="1">IF(OR($B35=par_list_vypnut,$O35&lt;BT$9),"",PROPER(TRIM(INDIRECT("'"&amp;data!$B72&amp;"'!"&amp;$AN$8&amp;BT$10))))</f>
        <v/>
      </c>
      <c r="BU35" s="182" t="str" cm="1">
        <f t="array" aca="1" ref="BU35" ca="1">IF(OR($B35=par_list_vypnut,$O35&lt;BU$9),"",PROPER(TRIM(INDIRECT("'"&amp;data!$B72&amp;"'!"&amp;$AO$8&amp;BU$10))))</f>
        <v/>
      </c>
      <c r="BV35" s="182" t="str" cm="1">
        <f t="array" aca="1" ref="BV35" ca="1">IF(OR($B35=par_list_vypnut,$O35&lt;BV$9),"",PROPER(TRIM(INDIRECT("'"&amp;data!$B72&amp;"'!"&amp;$AN$8&amp;BV$10))))</f>
        <v/>
      </c>
      <c r="BW35" s="182" t="str" cm="1">
        <f t="array" aca="1" ref="BW35" ca="1">IF(OR($B35=par_list_vypnut,$O35&lt;BW$9),"",PROPER(TRIM(INDIRECT("'"&amp;data!$B72&amp;"'!"&amp;$AO$8&amp;BW$10))))</f>
        <v/>
      </c>
      <c r="BX35" s="182" t="str" cm="1">
        <f t="array" aca="1" ref="BX35" ca="1">IF(OR($B35=par_list_vypnut,$O35&lt;BX$9),"",PROPER(TRIM(INDIRECT("'"&amp;data!$B72&amp;"'!"&amp;$AN$8&amp;BX$10))))</f>
        <v/>
      </c>
      <c r="BY35" s="182" t="str" cm="1">
        <f t="array" aca="1" ref="BY35" ca="1">IF(OR($B35=par_list_vypnut,$O35&lt;BY$9),"",PROPER(TRIM(INDIRECT("'"&amp;data!$B72&amp;"'!"&amp;$AO$8&amp;BY$10))))</f>
        <v/>
      </c>
      <c r="BZ35" s="182" t="str" cm="1">
        <f t="array" aca="1" ref="BZ35" ca="1">IF(OR($B35=par_list_vypnut,$O35&lt;BZ$9),"",PROPER(TRIM(INDIRECT("'"&amp;data!$B72&amp;"'!"&amp;$AN$8&amp;BZ$10))))</f>
        <v/>
      </c>
      <c r="CA35" s="182" t="str" cm="1">
        <f t="array" aca="1" ref="CA35" ca="1">IF(OR($B35=par_list_vypnut,$O35&lt;CA$9),"",PROPER(TRIM(INDIRECT("'"&amp;data!$B72&amp;"'!"&amp;$AO$8&amp;CA$10))))</f>
        <v/>
      </c>
      <c r="CB35" s="182" t="str" cm="1">
        <f t="array" aca="1" ref="CB35" ca="1">IF(OR($B35=par_list_vypnut,$O35&lt;CB$9),"",PROPER(TRIM(INDIRECT("'"&amp;data!$B72&amp;"'!"&amp;$AN$8&amp;CB$10))))</f>
        <v/>
      </c>
      <c r="CC35" s="182" t="str" cm="1">
        <f t="array" aca="1" ref="CC35" ca="1">IF(OR($B35=par_list_vypnut,$O35&lt;CC$9),"",PROPER(TRIM(INDIRECT("'"&amp;data!$B72&amp;"'!"&amp;$AO$8&amp;CC$10))))</f>
        <v/>
      </c>
      <c r="CD35" s="182" t="str" cm="1">
        <f t="array" aca="1" ref="CD35" ca="1">IF(OR($B35=par_list_vypnut,$O35&lt;CD$9),"",PROPER(TRIM(INDIRECT("'"&amp;data!$B72&amp;"'!"&amp;$AN$8&amp;CD$10))))</f>
        <v/>
      </c>
      <c r="CE35" s="182" t="str" cm="1">
        <f t="array" aca="1" ref="CE35" ca="1">IF(OR($B35=par_list_vypnut,$O35&lt;CE$9),"",PROPER(TRIM(INDIRECT("'"&amp;data!$B72&amp;"'!"&amp;$AO$8&amp;CE$10))))</f>
        <v/>
      </c>
      <c r="CF35" s="182" t="str" cm="1">
        <f t="array" aca="1" ref="CF35" ca="1">IF(OR($B35=par_list_vypnut,$O35&lt;CF$9),"",PROPER(TRIM(INDIRECT("'"&amp;data!$B72&amp;"'!"&amp;$AN$8&amp;CF$10))))</f>
        <v/>
      </c>
      <c r="CG35" s="182" t="str" cm="1">
        <f t="array" aca="1" ref="CG35" ca="1">IF(OR($B35=par_list_vypnut,$O35&lt;CG$9),"",PROPER(TRIM(INDIRECT("'"&amp;data!$B72&amp;"'!"&amp;$AO$8&amp;CG$10))))</f>
        <v/>
      </c>
      <c r="CH35" s="182" t="str" cm="1">
        <f t="array" aca="1" ref="CH35" ca="1">IF(OR($B35=par_list_vypnut,$O35&lt;CH$9),"",PROPER(TRIM(INDIRECT("'"&amp;data!$B72&amp;"'!"&amp;$AN$8&amp;CH$10))))</f>
        <v/>
      </c>
      <c r="CI35" s="182" t="str" cm="1">
        <f t="array" aca="1" ref="CI35" ca="1">IF(OR($B35=par_list_vypnut,$O35&lt;CI$9),"",PROPER(TRIM(INDIRECT("'"&amp;data!$B72&amp;"'!"&amp;$AO$8&amp;CI$10))))</f>
        <v/>
      </c>
      <c r="CJ35" s="182" t="str" cm="1">
        <f t="array" aca="1" ref="CJ35" ca="1">IF(OR($B35=par_list_vypnut,$O35&lt;CJ$9),"",PROPER(TRIM(INDIRECT("'"&amp;data!$B72&amp;"'!"&amp;$AN$8&amp;CJ$10))))</f>
        <v/>
      </c>
      <c r="CK35" s="188" t="str" cm="1">
        <f t="array" aca="1" ref="CK35" ca="1">IF(OR($B35=par_list_vypnut,$O35&lt;CK$9),"",PROPER(TRIM(INDIRECT("'"&amp;data!$B72&amp;"'!"&amp;$AO$8&amp;CK$10))))</f>
        <v/>
      </c>
      <c r="CL35" s="194" t="str" cm="1">
        <f t="array" aca="1" ref="CL35" ca="1">IF($B35=par_list_vypnut,"",IF($O35&gt;=CL$9,VALUE(TRIM(INDIRECT("'"&amp;data!$B72&amp;"'!"&amp;$AP$8&amp;CL$10))),""))</f>
        <v/>
      </c>
      <c r="CM35" s="182" t="str" cm="1">
        <f t="array" aca="1" ref="CM35" ca="1">IF($B35=par_list_vypnut,"",IF($O35&gt;=CM$9,VALUE(TRIM(INDIRECT("'"&amp;data!$B72&amp;"'!"&amp;$AP$8&amp;CM$10))),""))</f>
        <v/>
      </c>
      <c r="CN35" s="182" t="str" cm="1">
        <f t="array" aca="1" ref="CN35" ca="1">IF($B35=par_list_vypnut,"",IF($O35&gt;=CN$9,VALUE(TRIM(INDIRECT("'"&amp;data!$B72&amp;"'!"&amp;$AP$8&amp;CN$10))),""))</f>
        <v/>
      </c>
      <c r="CO35" s="182" t="str" cm="1">
        <f t="array" aca="1" ref="CO35" ca="1">IF($B35=par_list_vypnut,"",IF($O35&gt;=CO$9,VALUE(TRIM(INDIRECT("'"&amp;data!$B72&amp;"'!"&amp;$AP$8&amp;CO$10))),""))</f>
        <v/>
      </c>
      <c r="CP35" s="182" t="str" cm="1">
        <f t="array" aca="1" ref="CP35" ca="1">IF($B35=par_list_vypnut,"",IF($O35&gt;=CP$9,VALUE(TRIM(INDIRECT("'"&amp;data!$B72&amp;"'!"&amp;$AP$8&amp;CP$10))),""))</f>
        <v/>
      </c>
      <c r="CQ35" s="182" t="str" cm="1">
        <f t="array" aca="1" ref="CQ35" ca="1">IF($B35=par_list_vypnut,"",IF($O35&gt;=CQ$9,VALUE(TRIM(INDIRECT("'"&amp;data!$B72&amp;"'!"&amp;$AP$8&amp;CQ$10))),""))</f>
        <v/>
      </c>
      <c r="CR35" s="182" t="str" cm="1">
        <f t="array" aca="1" ref="CR35" ca="1">IF($B35=par_list_vypnut,"",IF($O35&gt;=CR$9,VALUE(TRIM(INDIRECT("'"&amp;data!$B72&amp;"'!"&amp;$AP$8&amp;CR$10))),""))</f>
        <v/>
      </c>
      <c r="CS35" s="182" t="str" cm="1">
        <f t="array" aca="1" ref="CS35" ca="1">IF($B35=par_list_vypnut,"",IF($O35&gt;=CS$9,VALUE(TRIM(INDIRECT("'"&amp;data!$B72&amp;"'!"&amp;$AP$8&amp;CS$10))),""))</f>
        <v/>
      </c>
      <c r="CT35" s="182" t="str" cm="1">
        <f t="array" aca="1" ref="CT35" ca="1">IF($B35=par_list_vypnut,"",IF($O35&gt;=CT$9,VALUE(TRIM(INDIRECT("'"&amp;data!$B72&amp;"'!"&amp;$AP$8&amp;CT$10))),""))</f>
        <v/>
      </c>
      <c r="CU35" s="182" t="str" cm="1">
        <f t="array" aca="1" ref="CU35" ca="1">IF($B35=par_list_vypnut,"",IF($O35&gt;=CU$9,VALUE(TRIM(INDIRECT("'"&amp;data!$B72&amp;"'!"&amp;$AP$8&amp;CU$10))),""))</f>
        <v/>
      </c>
      <c r="CV35" s="182" t="str" cm="1">
        <f t="array" aca="1" ref="CV35" ca="1">IF($B35=par_list_vypnut,"",IF($O35&gt;=CV$9,VALUE(TRIM(INDIRECT("'"&amp;data!$B72&amp;"'!"&amp;$AP$8&amp;CV$10))),""))</f>
        <v/>
      </c>
      <c r="CW35" s="182" t="str" cm="1">
        <f t="array" aca="1" ref="CW35" ca="1">IF($B35=par_list_vypnut,"",IF($O35&gt;=CW$9,VALUE(TRIM(INDIRECT("'"&amp;data!$B72&amp;"'!"&amp;$AP$8&amp;CW$10))),""))</f>
        <v/>
      </c>
      <c r="CX35" s="182" t="str" cm="1">
        <f t="array" aca="1" ref="CX35" ca="1">IF($B35=par_list_vypnut,"",IF($O35&gt;=CX$9,VALUE(TRIM(INDIRECT("'"&amp;data!$B72&amp;"'!"&amp;$AP$8&amp;CX$10))),""))</f>
        <v/>
      </c>
      <c r="CY35" s="182" t="str" cm="1">
        <f t="array" aca="1" ref="CY35" ca="1">IF($B35=par_list_vypnut,"",IF($O35&gt;=CY$9,VALUE(TRIM(INDIRECT("'"&amp;data!$B72&amp;"'!"&amp;$AP$8&amp;CY$10))),""))</f>
        <v/>
      </c>
      <c r="CZ35" s="182" t="str" cm="1">
        <f t="array" aca="1" ref="CZ35" ca="1">IF($B35=par_list_vypnut,"",IF($O35&gt;=CZ$9,VALUE(TRIM(INDIRECT("'"&amp;data!$B72&amp;"'!"&amp;$AP$8&amp;CZ$10))),""))</f>
        <v/>
      </c>
      <c r="DA35" s="182" t="str" cm="1">
        <f t="array" aca="1" ref="DA35" ca="1">IF($B35=par_list_vypnut,"",IF($O35&gt;=DA$9,VALUE(TRIM(INDIRECT("'"&amp;data!$B72&amp;"'!"&amp;$AP$8&amp;DA$10))),""))</f>
        <v/>
      </c>
      <c r="DB35" s="182" t="str" cm="1">
        <f t="array" aca="1" ref="DB35" ca="1">IF($B35=par_list_vypnut,"",IF($O35&gt;=DB$9,VALUE(TRIM(INDIRECT("'"&amp;data!$B72&amp;"'!"&amp;$AP$8&amp;DB$10))),""))</f>
        <v/>
      </c>
      <c r="DC35" s="182" t="str" cm="1">
        <f t="array" aca="1" ref="DC35" ca="1">IF($B35=par_list_vypnut,"",IF($O35&gt;=DC$9,VALUE(TRIM(INDIRECT("'"&amp;data!$B72&amp;"'!"&amp;$AP$8&amp;DC$10))),""))</f>
        <v/>
      </c>
      <c r="DD35" s="182" t="str" cm="1">
        <f t="array" aca="1" ref="DD35" ca="1">IF($B35=par_list_vypnut,"",IF($O35&gt;=DD$9,VALUE(TRIM(INDIRECT("'"&amp;data!$B72&amp;"'!"&amp;$AP$8&amp;DD$10))),""))</f>
        <v/>
      </c>
      <c r="DE35" s="182" t="str" cm="1">
        <f t="array" aca="1" ref="DE35" ca="1">IF($B35=par_list_vypnut,"",IF($O35&gt;=DE$9,VALUE(TRIM(INDIRECT("'"&amp;data!$B72&amp;"'!"&amp;$AP$8&amp;DE$10))),""))</f>
        <v/>
      </c>
      <c r="DF35" s="182" t="str" cm="1">
        <f t="array" aca="1" ref="DF35" ca="1">IF($B35=par_list_vypnut,"",IF($O35&gt;=DF$9,VALUE(TRIM(INDIRECT("'"&amp;data!$B72&amp;"'!"&amp;$AP$8&amp;DF$10))),""))</f>
        <v/>
      </c>
      <c r="DG35" s="182" t="str" cm="1">
        <f t="array" aca="1" ref="DG35" ca="1">IF($B35=par_list_vypnut,"",IF($O35&gt;=DG$9,VALUE(TRIM(INDIRECT("'"&amp;data!$B72&amp;"'!"&amp;$AP$8&amp;DG$10))),""))</f>
        <v/>
      </c>
      <c r="DH35" s="182" t="str" cm="1">
        <f t="array" aca="1" ref="DH35" ca="1">IF($B35=par_list_vypnut,"",IF($O35&gt;=DH$9,VALUE(TRIM(INDIRECT("'"&amp;data!$B72&amp;"'!"&amp;$AP$8&amp;DH$10))),""))</f>
        <v/>
      </c>
      <c r="DI35" s="182" t="str" cm="1">
        <f t="array" aca="1" ref="DI35" ca="1">IF($B35=par_list_vypnut,"",IF($O35&gt;=DI$9,VALUE(TRIM(INDIRECT("'"&amp;data!$B72&amp;"'!"&amp;$AP$8&amp;DI$10))),""))</f>
        <v/>
      </c>
      <c r="DJ35" s="188" t="str" cm="1">
        <f t="array" aca="1" ref="DJ35" ca="1">IF($B35=par_list_vypnut,"",IF($O35&gt;=DJ$9,VALUE(TRIM(INDIRECT("'"&amp;data!$B72&amp;"'!"&amp;$AP$8&amp;DJ$10))),""))</f>
        <v/>
      </c>
      <c r="DK35" s="187" t="str" cm="1">
        <f t="array" aca="1" ref="DK35" ca="1">IF($B35=par_list_vypnut,"",IF($O35&gt;=DK$9,INDIRECT("'"&amp;data!$B72&amp;"'!"&amp;$AQ$8&amp;DK$10,TRUE),""))</f>
        <v/>
      </c>
      <c r="DL35" s="182" t="str" cm="1">
        <f t="array" aca="1" ref="DL35" ca="1">IF($B35=par_list_vypnut,"",IF($O35&gt;=DL$9,INDIRECT("'"&amp;data!$B72&amp;"'!"&amp;$AQ$8&amp;DL$10,TRUE),""))</f>
        <v/>
      </c>
      <c r="DM35" s="182" t="str" cm="1">
        <f t="array" aca="1" ref="DM35" ca="1">IF($B35=par_list_vypnut,"",IF($O35&gt;=DM$9,INDIRECT("'"&amp;data!$B72&amp;"'!"&amp;$AQ$8&amp;DM$10,TRUE),""))</f>
        <v/>
      </c>
      <c r="DN35" s="182" t="str" cm="1">
        <f t="array" aca="1" ref="DN35" ca="1">IF($B35=par_list_vypnut,"",IF($O35&gt;=DN$9,INDIRECT("'"&amp;data!$B72&amp;"'!"&amp;$AQ$8&amp;DN$10,TRUE),""))</f>
        <v/>
      </c>
      <c r="DO35" s="182" t="str" cm="1">
        <f t="array" aca="1" ref="DO35" ca="1">IF($B35=par_list_vypnut,"",IF($O35&gt;=DO$9,INDIRECT("'"&amp;data!$B72&amp;"'!"&amp;$AQ$8&amp;DO$10,TRUE),""))</f>
        <v/>
      </c>
      <c r="DP35" s="182" t="str" cm="1">
        <f t="array" aca="1" ref="DP35" ca="1">IF($B35=par_list_vypnut,"",IF($O35&gt;=DP$9,INDIRECT("'"&amp;data!$B72&amp;"'!"&amp;$AQ$8&amp;DP$10,TRUE),""))</f>
        <v/>
      </c>
      <c r="DQ35" s="182" t="str" cm="1">
        <f t="array" aca="1" ref="DQ35" ca="1">IF($B35=par_list_vypnut,"",IF($O35&gt;=DQ$9,INDIRECT("'"&amp;data!$B72&amp;"'!"&amp;$AQ$8&amp;DQ$10,TRUE),""))</f>
        <v/>
      </c>
      <c r="DR35" s="182" t="str" cm="1">
        <f t="array" aca="1" ref="DR35" ca="1">IF($B35=par_list_vypnut,"",IF($O35&gt;=DR$9,INDIRECT("'"&amp;data!$B72&amp;"'!"&amp;$AQ$8&amp;DR$10,TRUE),""))</f>
        <v/>
      </c>
      <c r="DS35" s="182" t="str" cm="1">
        <f t="array" aca="1" ref="DS35" ca="1">IF($B35=par_list_vypnut,"",IF($O35&gt;=DS$9,INDIRECT("'"&amp;data!$B72&amp;"'!"&amp;$AQ$8&amp;DS$10,TRUE),""))</f>
        <v/>
      </c>
      <c r="DT35" s="182" t="str" cm="1">
        <f t="array" aca="1" ref="DT35" ca="1">IF($B35=par_list_vypnut,"",IF($O35&gt;=DT$9,INDIRECT("'"&amp;data!$B72&amp;"'!"&amp;$AQ$8&amp;DT$10,TRUE),""))</f>
        <v/>
      </c>
      <c r="DU35" s="182" t="str" cm="1">
        <f t="array" aca="1" ref="DU35" ca="1">IF($B35=par_list_vypnut,"",IF($O35&gt;=DU$9,INDIRECT("'"&amp;data!$B72&amp;"'!"&amp;$AQ$8&amp;DU$10,TRUE),""))</f>
        <v/>
      </c>
      <c r="DV35" s="182" t="str" cm="1">
        <f t="array" aca="1" ref="DV35" ca="1">IF($B35=par_list_vypnut,"",IF($O35&gt;=DV$9,INDIRECT("'"&amp;data!$B72&amp;"'!"&amp;$AQ$8&amp;DV$10,TRUE),""))</f>
        <v/>
      </c>
      <c r="DW35" s="182" t="str" cm="1">
        <f t="array" aca="1" ref="DW35" ca="1">IF($B35=par_list_vypnut,"",IF($O35&gt;=DW$9,INDIRECT("'"&amp;data!$B72&amp;"'!"&amp;$AQ$8&amp;DW$10,TRUE),""))</f>
        <v/>
      </c>
      <c r="DX35" s="182" t="str" cm="1">
        <f t="array" aca="1" ref="DX35" ca="1">IF($B35=par_list_vypnut,"",IF($O35&gt;=DX$9,INDIRECT("'"&amp;data!$B72&amp;"'!"&amp;$AQ$8&amp;DX$10,TRUE),""))</f>
        <v/>
      </c>
      <c r="DY35" s="182" t="str" cm="1">
        <f t="array" aca="1" ref="DY35" ca="1">IF($B35=par_list_vypnut,"",IF($O35&gt;=DY$9,INDIRECT("'"&amp;data!$B72&amp;"'!"&amp;$AQ$8&amp;DY$10,TRUE),""))</f>
        <v/>
      </c>
      <c r="DZ35" s="182" t="str" cm="1">
        <f t="array" aca="1" ref="DZ35" ca="1">IF($B35=par_list_vypnut,"",IF($O35&gt;=DZ$9,INDIRECT("'"&amp;data!$B72&amp;"'!"&amp;$AQ$8&amp;DZ$10,TRUE),""))</f>
        <v/>
      </c>
      <c r="EA35" s="182" t="str" cm="1">
        <f t="array" aca="1" ref="EA35" ca="1">IF($B35=par_list_vypnut,"",IF($O35&gt;=EA$9,INDIRECT("'"&amp;data!$B72&amp;"'!"&amp;$AQ$8&amp;EA$10,TRUE),""))</f>
        <v/>
      </c>
      <c r="EB35" s="182" t="str" cm="1">
        <f t="array" aca="1" ref="EB35" ca="1">IF($B35=par_list_vypnut,"",IF($O35&gt;=EB$9,INDIRECT("'"&amp;data!$B72&amp;"'!"&amp;$AQ$8&amp;EB$10,TRUE),""))</f>
        <v/>
      </c>
      <c r="EC35" s="182" t="str" cm="1">
        <f t="array" aca="1" ref="EC35" ca="1">IF($B35=par_list_vypnut,"",IF($O35&gt;=EC$9,INDIRECT("'"&amp;data!$B72&amp;"'!"&amp;$AQ$8&amp;EC$10,TRUE),""))</f>
        <v/>
      </c>
      <c r="ED35" s="182" t="str" cm="1">
        <f t="array" aca="1" ref="ED35" ca="1">IF($B35=par_list_vypnut,"",IF($O35&gt;=ED$9,INDIRECT("'"&amp;data!$B72&amp;"'!"&amp;$AQ$8&amp;ED$10,TRUE),""))</f>
        <v/>
      </c>
      <c r="EE35" s="182" t="str" cm="1">
        <f t="array" aca="1" ref="EE35" ca="1">IF($B35=par_list_vypnut,"",IF($O35&gt;=EE$9,INDIRECT("'"&amp;data!$B72&amp;"'!"&amp;$AQ$8&amp;EE$10,TRUE),""))</f>
        <v/>
      </c>
      <c r="EF35" s="182" t="str" cm="1">
        <f t="array" aca="1" ref="EF35" ca="1">IF($B35=par_list_vypnut,"",IF($O35&gt;=EF$9,INDIRECT("'"&amp;data!$B72&amp;"'!"&amp;$AQ$8&amp;EF$10,TRUE),""))</f>
        <v/>
      </c>
      <c r="EG35" s="182" t="str" cm="1">
        <f t="array" aca="1" ref="EG35" ca="1">IF($B35=par_list_vypnut,"",IF($O35&gt;=EG$9,INDIRECT("'"&amp;data!$B72&amp;"'!"&amp;$AQ$8&amp;EG$10,TRUE),""))</f>
        <v/>
      </c>
      <c r="EH35" s="182" t="str" cm="1">
        <f t="array" aca="1" ref="EH35" ca="1">IF($B35=par_list_vypnut,"",IF($O35&gt;=EH$9,INDIRECT("'"&amp;data!$B72&amp;"'!"&amp;$AQ$8&amp;EH$10,TRUE),""))</f>
        <v/>
      </c>
      <c r="EI35" s="188" t="str" cm="1">
        <f t="array" aca="1" ref="EI35" ca="1">IF($B35=par_list_vypnut,"",IF($O35&gt;=EI$9,INDIRECT("'"&amp;data!$B72&amp;"'!"&amp;$AQ$8&amp;EI$10,TRUE),""))</f>
        <v/>
      </c>
      <c r="EJ35" s="194" t="str">
        <f t="shared" ca="1" si="48"/>
        <v/>
      </c>
      <c r="EK35" s="182" t="str">
        <f t="shared" ca="1" si="23"/>
        <v/>
      </c>
      <c r="EL35" s="182" t="str">
        <f t="shared" ca="1" si="24"/>
        <v/>
      </c>
      <c r="EM35" s="182" t="str">
        <f t="shared" ca="1" si="25"/>
        <v/>
      </c>
      <c r="EN35" s="182" t="str">
        <f t="shared" ca="1" si="26"/>
        <v/>
      </c>
      <c r="EO35" s="182" t="str">
        <f t="shared" ca="1" si="27"/>
        <v/>
      </c>
      <c r="EP35" s="182" t="str">
        <f t="shared" ca="1" si="28"/>
        <v/>
      </c>
      <c r="EQ35" s="182" t="str">
        <f t="shared" ca="1" si="29"/>
        <v/>
      </c>
      <c r="ER35" s="182" t="str">
        <f t="shared" ca="1" si="30"/>
        <v/>
      </c>
      <c r="ES35" s="182" t="str">
        <f t="shared" ca="1" si="31"/>
        <v/>
      </c>
      <c r="ET35" s="182" t="str">
        <f t="shared" ca="1" si="32"/>
        <v/>
      </c>
      <c r="EU35" s="182" t="str">
        <f t="shared" ca="1" si="33"/>
        <v/>
      </c>
      <c r="EV35" s="182" t="str">
        <f t="shared" ca="1" si="34"/>
        <v/>
      </c>
      <c r="EW35" s="182" t="str">
        <f t="shared" ca="1" si="35"/>
        <v/>
      </c>
      <c r="EX35" s="182" t="str">
        <f t="shared" ca="1" si="36"/>
        <v/>
      </c>
      <c r="EY35" s="182" t="str">
        <f t="shared" ca="1" si="37"/>
        <v/>
      </c>
      <c r="EZ35" s="182" t="str">
        <f t="shared" ca="1" si="38"/>
        <v/>
      </c>
      <c r="FA35" s="182" t="str">
        <f t="shared" ca="1" si="39"/>
        <v/>
      </c>
      <c r="FB35" s="182" t="str">
        <f t="shared" ca="1" si="40"/>
        <v/>
      </c>
      <c r="FC35" s="182" t="str">
        <f t="shared" ca="1" si="41"/>
        <v/>
      </c>
      <c r="FD35" s="182" t="str">
        <f t="shared" ca="1" si="42"/>
        <v/>
      </c>
      <c r="FE35" s="182" t="str">
        <f t="shared" ca="1" si="43"/>
        <v/>
      </c>
      <c r="FF35" s="182" t="str">
        <f t="shared" ca="1" si="44"/>
        <v/>
      </c>
      <c r="FG35" s="182" t="str">
        <f t="shared" ca="1" si="45"/>
        <v/>
      </c>
      <c r="FH35" s="192" t="str">
        <f t="shared" ca="1" si="46"/>
        <v/>
      </c>
      <c r="FI35" s="195" t="str">
        <f t="shared" ca="1" si="47"/>
        <v>24. od 0</v>
      </c>
      <c r="FJ35" s="196"/>
    </row>
    <row r="36" spans="1:166" ht="15" thickBot="1" x14ac:dyDescent="0.35">
      <c r="A36" s="5" t="str">
        <f t="shared" ca="1" si="4"/>
        <v>par_list_chyba</v>
      </c>
      <c r="B36" s="5" t="str" cm="1">
        <f t="array" aca="1" ref="B36" ca="1">INDIRECT("'"&amp;data!B73&amp;"'!"&amp;ADDRESS(ROW('Přihláška č. 1'!$I$4),COLUMN('Přihláška č. 1'!$I$4),4))</f>
        <v>par_list_chyba</v>
      </c>
      <c r="C36" s="206" t="str">
        <f>HYPERLINK("#'"&amp;data!B73&amp;"'!D4","..."&amp;D36&amp;"!")</f>
        <v>...25!</v>
      </c>
      <c r="D36" s="127">
        <v>25</v>
      </c>
      <c r="E36" s="208" t="str">
        <f ca="1">IF(B36=par_list_vypnut,"",($S$7-1+data!D73)&amp;". od "&amp;I36)</f>
        <v>25. od 0</v>
      </c>
      <c r="F36" s="198"/>
      <c r="G36" s="199"/>
      <c r="H36" s="200"/>
      <c r="I36" s="209">
        <f t="shared" ca="1" si="5"/>
        <v>0</v>
      </c>
      <c r="J36" s="210" t="str">
        <f t="shared" ca="1" si="6"/>
        <v>chyba zkratky</v>
      </c>
      <c r="K36" s="201"/>
      <c r="L36" s="211" t="str" cm="1">
        <f t="array" aca="1" ref="L36" ca="1">IF(B36=par_list_vypnut,"",INDIRECT("'"&amp;data!B73&amp;"'!"&amp;ADDRESS(ROW('Přihláška č. 1'!$D$12),COLUMN('Přihláška č. 1'!$D$12),4)))</f>
        <v>Viz zpráva vpravo --&gt;</v>
      </c>
      <c r="M36" s="212" t="str">
        <f t="shared" ca="1" si="7"/>
        <v/>
      </c>
      <c r="N36" s="213" t="str">
        <f t="shared" ca="1" si="8"/>
        <v/>
      </c>
      <c r="O36" s="214" cm="1">
        <f t="array" aca="1" ref="O36" ca="1">IF(B36=par_list_vypnut,"",INDIRECT("'"&amp;data!B73&amp;"'!"&amp;ADDRESS(ROW('Přihláška č. 1'!$D$6),COLUMN('Přihláška č. 1'!$D$6),4)))</f>
        <v>0</v>
      </c>
      <c r="P36" s="210">
        <f ca="1">IF(B36=par_list_vypnut,"",COUNTIF(INDIRECT("'"&amp;data!B73&amp;"'!"&amp;ADDRESS(ROW('Přihláška č. 1'!$D$9),COLUMN('Přihláška č. 1'!$D$9),4)),"*")+COUNTIF(INDIRECT("'"&amp;data!B73&amp;"'!"&amp;ADDRESS(ROW('Přihláška č. 1'!$D$10),COLUMN('Přihláška č. 1'!$D$10),4)),"*"))</f>
        <v>0</v>
      </c>
      <c r="Q36" s="210">
        <f t="shared" ca="1" si="9"/>
        <v>0</v>
      </c>
      <c r="R36" s="210">
        <f t="shared" ca="1" si="10"/>
        <v>0</v>
      </c>
      <c r="S36" s="215">
        <f t="shared" ca="1" si="11"/>
        <v>0</v>
      </c>
      <c r="T36" s="214" cm="1">
        <f t="array" aca="1" ref="T36" ca="1">IF(B36=par_list_vypnut,"",INDIRECT("'"&amp;data!B73&amp;"'!"&amp;ADDRESS(ROW('Přihláška č. 1'!$D$4),COLUMN('Přihláška č. 1'!$D$4),4)))</f>
        <v>0</v>
      </c>
      <c r="U36" s="210" t="str" cm="1">
        <f t="array" aca="1" ref="U36" ca="1">IF(B36=par_list_vypnut,"",INDIRECT("'"&amp;data!B73&amp;"'!"&amp;ADDRESS(ROW('Přihláška č. 1'!$I$31),COLUMN('Přihláška č. 1'!$I$31),4)))</f>
        <v/>
      </c>
      <c r="V36" s="210" cm="1">
        <f t="array" aca="1" ref="V36" ca="1">IF(B36=par_list_vypnut,"",INDIRECT("'"&amp;data!B73&amp;"'!"&amp;ADDRESS(ROW('Přihláška č. 1'!$D$5),COLUMN('Přihláška č. 1'!$D$5),4)))</f>
        <v>0</v>
      </c>
      <c r="W36" s="210" t="str" cm="1">
        <f t="array" aca="1" ref="W36" ca="1">IF(B36=par_list_vypnut,"",IF(INDIRECT("'"&amp;data!B73&amp;"'!"&amp;ADDRESS(ROW('Přihláška č. 1'!$D$8),COLUMN('Přihláška č. 1'!$D$8),4),TRUE)="","",INDIRECT("'"&amp;data!B73&amp;"'!"&amp;ADDRESS(ROW('Přihláška č. 1'!$D$8),COLUMN('Přihláška č. 1'!$D$8),4),TRUE)))</f>
        <v/>
      </c>
      <c r="X36" s="216" t="str" cm="1">
        <f t="array" aca="1" ref="X36" ca="1">IF(B36=par_list_vypnut,"",INDIRECT("'"&amp;data!B73&amp;"'!"&amp;ADDRESS(ROW('Přihláška č. 1'!$I$20),COLUMN('Přihláška č. 1'!$I$20),4)))</f>
        <v/>
      </c>
      <c r="Y36" s="202"/>
      <c r="Z36" s="203"/>
      <c r="AA36" s="214" t="str" cm="1">
        <f t="array" aca="1" ref="AA36" ca="1">IF(OR(B36=par_list_vypnut,P36&lt;1),"",PROPER(INDIRECT("'"&amp;data!B73&amp;"'!"&amp;ADDRESS(ROW('Přihláška č. 1'!$D$9),COLUMN('Přihláška č. 1'!$D$9),4))))</f>
        <v/>
      </c>
      <c r="AB36" s="210" t="str" cm="1">
        <f t="array" aca="1" ref="AB36" ca="1">IF(OR(B36=par_list_vypnut,P36&lt;2),"",PROPER(INDIRECT("'"&amp;data!B73&amp;"'!"&amp;ADDRESS(ROW('Přihláška č. 1'!$D$10),COLUMN('Přihláška č. 1'!$D$10),4))))</f>
        <v/>
      </c>
      <c r="AC36" s="210" t="str">
        <f t="shared" ca="1" si="12"/>
        <v/>
      </c>
      <c r="AD36" s="215" t="str">
        <f t="shared" ca="1" si="13"/>
        <v/>
      </c>
      <c r="AE36" s="214" t="str">
        <f t="shared" ca="1" si="14"/>
        <v/>
      </c>
      <c r="AF36" s="210" t="str">
        <f t="shared" ca="1" si="15"/>
        <v/>
      </c>
      <c r="AG36" s="210" t="str">
        <f t="shared" ca="1" si="16"/>
        <v/>
      </c>
      <c r="AH36" s="210" t="str">
        <f t="shared" ca="1" si="17"/>
        <v/>
      </c>
      <c r="AI36" s="210" t="str">
        <f t="shared" ca="1" si="18"/>
        <v/>
      </c>
      <c r="AJ36" s="217" t="str">
        <f t="shared" ca="1" si="19"/>
        <v/>
      </c>
      <c r="AK36" s="210" t="str">
        <f t="shared" ca="1" si="20"/>
        <v/>
      </c>
      <c r="AL36" s="210" t="str">
        <f t="shared" ca="1" si="21"/>
        <v/>
      </c>
      <c r="AM36" s="218" t="str">
        <f t="shared" ca="1" si="22"/>
        <v/>
      </c>
      <c r="AN36" s="214" t="str" cm="1">
        <f t="array" aca="1" ref="AN36" ca="1">IF(OR($B36=par_list_vypnut,$O36&lt;AN$9),"",PROPER(TRIM(INDIRECT("'"&amp;data!$B73&amp;"'!"&amp;$AN$8&amp;AN$10))))</f>
        <v/>
      </c>
      <c r="AO36" s="210" t="str" cm="1">
        <f t="array" aca="1" ref="AO36" ca="1">IF(OR($B36=par_list_vypnut,$O36&lt;AO$9),"",PROPER(TRIM(INDIRECT("'"&amp;data!$B73&amp;"'!"&amp;$AO$8&amp;AO$10))))</f>
        <v/>
      </c>
      <c r="AP36" s="210" t="str" cm="1">
        <f t="array" aca="1" ref="AP36" ca="1">IF(OR($B36=par_list_vypnut,$O36&lt;AP$9),"",PROPER(TRIM(INDIRECT("'"&amp;data!$B73&amp;"'!"&amp;$AN$8&amp;AP$10))))</f>
        <v/>
      </c>
      <c r="AQ36" s="210" t="str" cm="1">
        <f t="array" aca="1" ref="AQ36" ca="1">IF(OR($B36=par_list_vypnut,$O36&lt;AQ$9),"",PROPER(TRIM(INDIRECT("'"&amp;data!$B73&amp;"'!"&amp;$AO$8&amp;AQ$10))))</f>
        <v/>
      </c>
      <c r="AR36" s="210" t="str" cm="1">
        <f t="array" aca="1" ref="AR36" ca="1">IF(OR($B36=par_list_vypnut,$O36&lt;AR$9),"",PROPER(TRIM(INDIRECT("'"&amp;data!$B73&amp;"'!"&amp;$AN$8&amp;AR$10))))</f>
        <v/>
      </c>
      <c r="AS36" s="210" t="str" cm="1">
        <f t="array" aca="1" ref="AS36" ca="1">IF(OR($B36=par_list_vypnut,$O36&lt;AS$9),"",PROPER(TRIM(INDIRECT("'"&amp;data!$B73&amp;"'!"&amp;$AO$8&amp;AS$10))))</f>
        <v/>
      </c>
      <c r="AT36" s="210" t="str" cm="1">
        <f t="array" aca="1" ref="AT36" ca="1">IF(OR($B36=par_list_vypnut,$O36&lt;AT$9),"",PROPER(TRIM(INDIRECT("'"&amp;data!$B73&amp;"'!"&amp;$AN$8&amp;AT$10))))</f>
        <v/>
      </c>
      <c r="AU36" s="210" t="str" cm="1">
        <f t="array" aca="1" ref="AU36" ca="1">IF(OR($B36=par_list_vypnut,$O36&lt;AU$9),"",PROPER(TRIM(INDIRECT("'"&amp;data!$B73&amp;"'!"&amp;$AO$8&amp;AU$10))))</f>
        <v/>
      </c>
      <c r="AV36" s="210" t="str" cm="1">
        <f t="array" aca="1" ref="AV36" ca="1">IF(OR($B36=par_list_vypnut,$O36&lt;AV$9),"",PROPER(TRIM(INDIRECT("'"&amp;data!$B73&amp;"'!"&amp;$AN$8&amp;AV$10))))</f>
        <v/>
      </c>
      <c r="AW36" s="210" t="str" cm="1">
        <f t="array" aca="1" ref="AW36" ca="1">IF(OR($B36=par_list_vypnut,$O36&lt;AW$9),"",PROPER(TRIM(INDIRECT("'"&amp;data!$B73&amp;"'!"&amp;$AO$8&amp;AW$10))))</f>
        <v/>
      </c>
      <c r="AX36" s="210" t="str" cm="1">
        <f t="array" aca="1" ref="AX36" ca="1">IF(OR($B36=par_list_vypnut,$O36&lt;AX$9),"",PROPER(TRIM(INDIRECT("'"&amp;data!$B73&amp;"'!"&amp;$AN$8&amp;AX$10))))</f>
        <v/>
      </c>
      <c r="AY36" s="210" t="str" cm="1">
        <f t="array" aca="1" ref="AY36" ca="1">IF(OR($B36=par_list_vypnut,$O36&lt;AY$9),"",PROPER(TRIM(INDIRECT("'"&amp;data!$B73&amp;"'!"&amp;$AO$8&amp;AY$10))))</f>
        <v/>
      </c>
      <c r="AZ36" s="210" t="str" cm="1">
        <f t="array" aca="1" ref="AZ36" ca="1">IF(OR($B36=par_list_vypnut,$O36&lt;AZ$9),"",PROPER(TRIM(INDIRECT("'"&amp;data!$B73&amp;"'!"&amp;$AN$8&amp;AZ$10))))</f>
        <v/>
      </c>
      <c r="BA36" s="210" t="str" cm="1">
        <f t="array" aca="1" ref="BA36" ca="1">IF(OR($B36=par_list_vypnut,$O36&lt;BA$9),"",PROPER(TRIM(INDIRECT("'"&amp;data!$B73&amp;"'!"&amp;$AO$8&amp;BA$10))))</f>
        <v/>
      </c>
      <c r="BB36" s="210" t="str" cm="1">
        <f t="array" aca="1" ref="BB36" ca="1">IF(OR($B36=par_list_vypnut,$O36&lt;BB$9),"",PROPER(TRIM(INDIRECT("'"&amp;data!$B73&amp;"'!"&amp;$AN$8&amp;BB$10))))</f>
        <v/>
      </c>
      <c r="BC36" s="210" t="str" cm="1">
        <f t="array" aca="1" ref="BC36" ca="1">IF(OR($B36=par_list_vypnut,$O36&lt;BC$9),"",PROPER(TRIM(INDIRECT("'"&amp;data!$B73&amp;"'!"&amp;$AO$8&amp;BC$10))))</f>
        <v/>
      </c>
      <c r="BD36" s="210" t="str" cm="1">
        <f t="array" aca="1" ref="BD36" ca="1">IF(OR($B36=par_list_vypnut,$O36&lt;BD$9),"",PROPER(TRIM(INDIRECT("'"&amp;data!$B73&amp;"'!"&amp;$AN$8&amp;BD$10))))</f>
        <v/>
      </c>
      <c r="BE36" s="210" t="str" cm="1">
        <f t="array" aca="1" ref="BE36" ca="1">IF(OR($B36=par_list_vypnut,$O36&lt;BE$9),"",PROPER(TRIM(INDIRECT("'"&amp;data!$B73&amp;"'!"&amp;$AO$8&amp;BE$10))))</f>
        <v/>
      </c>
      <c r="BF36" s="210" t="str" cm="1">
        <f t="array" aca="1" ref="BF36" ca="1">IF(OR($B36=par_list_vypnut,$O36&lt;BF$9),"",PROPER(TRIM(INDIRECT("'"&amp;data!$B73&amp;"'!"&amp;$AN$8&amp;BF$10))))</f>
        <v/>
      </c>
      <c r="BG36" s="210" t="str" cm="1">
        <f t="array" aca="1" ref="BG36" ca="1">IF(OR($B36=par_list_vypnut,$O36&lt;BG$9),"",PROPER(TRIM(INDIRECT("'"&amp;data!$B73&amp;"'!"&amp;$AO$8&amp;BG$10))))</f>
        <v/>
      </c>
      <c r="BH36" s="210" t="str" cm="1">
        <f t="array" aca="1" ref="BH36" ca="1">IF(OR($B36=par_list_vypnut,$O36&lt;BH$9),"",PROPER(TRIM(INDIRECT("'"&amp;data!$B73&amp;"'!"&amp;$AN$8&amp;BH$10))))</f>
        <v/>
      </c>
      <c r="BI36" s="210" t="str" cm="1">
        <f t="array" aca="1" ref="BI36" ca="1">IF(OR($B36=par_list_vypnut,$O36&lt;BI$9),"",PROPER(TRIM(INDIRECT("'"&amp;data!$B73&amp;"'!"&amp;$AO$8&amp;BI$10))))</f>
        <v/>
      </c>
      <c r="BJ36" s="210" t="str" cm="1">
        <f t="array" aca="1" ref="BJ36" ca="1">IF(OR($B36=par_list_vypnut,$O36&lt;BJ$9),"",PROPER(TRIM(INDIRECT("'"&amp;data!$B73&amp;"'!"&amp;$AN$8&amp;BJ$10))))</f>
        <v/>
      </c>
      <c r="BK36" s="210" t="str" cm="1">
        <f t="array" aca="1" ref="BK36" ca="1">IF(OR($B36=par_list_vypnut,$O36&lt;BK$9),"",PROPER(TRIM(INDIRECT("'"&amp;data!$B73&amp;"'!"&amp;$AO$8&amp;BK$10))))</f>
        <v/>
      </c>
      <c r="BL36" s="210" t="str" cm="1">
        <f t="array" aca="1" ref="BL36" ca="1">IF(OR($B36=par_list_vypnut,$O36&lt;BL$9),"",PROPER(TRIM(INDIRECT("'"&amp;data!$B73&amp;"'!"&amp;$AN$8&amp;BL$10))))</f>
        <v/>
      </c>
      <c r="BM36" s="210" t="str" cm="1">
        <f t="array" aca="1" ref="BM36" ca="1">IF(OR($B36=par_list_vypnut,$O36&lt;BM$9),"",PROPER(TRIM(INDIRECT("'"&amp;data!$B73&amp;"'!"&amp;$AO$8&amp;BM$10))))</f>
        <v/>
      </c>
      <c r="BN36" s="210" t="str" cm="1">
        <f t="array" aca="1" ref="BN36" ca="1">IF(OR($B36=par_list_vypnut,$O36&lt;BN$9),"",PROPER(TRIM(INDIRECT("'"&amp;data!$B73&amp;"'!"&amp;$AN$8&amp;BN$10))))</f>
        <v/>
      </c>
      <c r="BO36" s="210" t="str" cm="1">
        <f t="array" aca="1" ref="BO36" ca="1">IF(OR($B36=par_list_vypnut,$O36&lt;BO$9),"",PROPER(TRIM(INDIRECT("'"&amp;data!$B73&amp;"'!"&amp;$AO$8&amp;BO$10))))</f>
        <v/>
      </c>
      <c r="BP36" s="210" t="str" cm="1">
        <f t="array" aca="1" ref="BP36" ca="1">IF(OR($B36=par_list_vypnut,$O36&lt;BP$9),"",PROPER(TRIM(INDIRECT("'"&amp;data!$B73&amp;"'!"&amp;$AN$8&amp;BP$10))))</f>
        <v/>
      </c>
      <c r="BQ36" s="210" t="str" cm="1">
        <f t="array" aca="1" ref="BQ36" ca="1">IF(OR($B36=par_list_vypnut,$O36&lt;BQ$9),"",PROPER(TRIM(INDIRECT("'"&amp;data!$B73&amp;"'!"&amp;$AO$8&amp;BQ$10))))</f>
        <v/>
      </c>
      <c r="BR36" s="210" t="str" cm="1">
        <f t="array" aca="1" ref="BR36" ca="1">IF(OR($B36=par_list_vypnut,$O36&lt;BR$9),"",PROPER(TRIM(INDIRECT("'"&amp;data!$B73&amp;"'!"&amp;$AN$8&amp;BR$10))))</f>
        <v/>
      </c>
      <c r="BS36" s="210" t="str" cm="1">
        <f t="array" aca="1" ref="BS36" ca="1">IF(OR($B36=par_list_vypnut,$O36&lt;BS$9),"",PROPER(TRIM(INDIRECT("'"&amp;data!$B73&amp;"'!"&amp;$AO$8&amp;BS$10))))</f>
        <v/>
      </c>
      <c r="BT36" s="210" t="str" cm="1">
        <f t="array" aca="1" ref="BT36" ca="1">IF(OR($B36=par_list_vypnut,$O36&lt;BT$9),"",PROPER(TRIM(INDIRECT("'"&amp;data!$B73&amp;"'!"&amp;$AN$8&amp;BT$10))))</f>
        <v/>
      </c>
      <c r="BU36" s="210" t="str" cm="1">
        <f t="array" aca="1" ref="BU36" ca="1">IF(OR($B36=par_list_vypnut,$O36&lt;BU$9),"",PROPER(TRIM(INDIRECT("'"&amp;data!$B73&amp;"'!"&amp;$AO$8&amp;BU$10))))</f>
        <v/>
      </c>
      <c r="BV36" s="210" t="str" cm="1">
        <f t="array" aca="1" ref="BV36" ca="1">IF(OR($B36=par_list_vypnut,$O36&lt;BV$9),"",PROPER(TRIM(INDIRECT("'"&amp;data!$B73&amp;"'!"&amp;$AN$8&amp;BV$10))))</f>
        <v/>
      </c>
      <c r="BW36" s="210" t="str" cm="1">
        <f t="array" aca="1" ref="BW36" ca="1">IF(OR($B36=par_list_vypnut,$O36&lt;BW$9),"",PROPER(TRIM(INDIRECT("'"&amp;data!$B73&amp;"'!"&amp;$AO$8&amp;BW$10))))</f>
        <v/>
      </c>
      <c r="BX36" s="210" t="str" cm="1">
        <f t="array" aca="1" ref="BX36" ca="1">IF(OR($B36=par_list_vypnut,$O36&lt;BX$9),"",PROPER(TRIM(INDIRECT("'"&amp;data!$B73&amp;"'!"&amp;$AN$8&amp;BX$10))))</f>
        <v/>
      </c>
      <c r="BY36" s="210" t="str" cm="1">
        <f t="array" aca="1" ref="BY36" ca="1">IF(OR($B36=par_list_vypnut,$O36&lt;BY$9),"",PROPER(TRIM(INDIRECT("'"&amp;data!$B73&amp;"'!"&amp;$AO$8&amp;BY$10))))</f>
        <v/>
      </c>
      <c r="BZ36" s="210" t="str" cm="1">
        <f t="array" aca="1" ref="BZ36" ca="1">IF(OR($B36=par_list_vypnut,$O36&lt;BZ$9),"",PROPER(TRIM(INDIRECT("'"&amp;data!$B73&amp;"'!"&amp;$AN$8&amp;BZ$10))))</f>
        <v/>
      </c>
      <c r="CA36" s="210" t="str" cm="1">
        <f t="array" aca="1" ref="CA36" ca="1">IF(OR($B36=par_list_vypnut,$O36&lt;CA$9),"",PROPER(TRIM(INDIRECT("'"&amp;data!$B73&amp;"'!"&amp;$AO$8&amp;CA$10))))</f>
        <v/>
      </c>
      <c r="CB36" s="210" t="str" cm="1">
        <f t="array" aca="1" ref="CB36" ca="1">IF(OR($B36=par_list_vypnut,$O36&lt;CB$9),"",PROPER(TRIM(INDIRECT("'"&amp;data!$B73&amp;"'!"&amp;$AN$8&amp;CB$10))))</f>
        <v/>
      </c>
      <c r="CC36" s="210" t="str" cm="1">
        <f t="array" aca="1" ref="CC36" ca="1">IF(OR($B36=par_list_vypnut,$O36&lt;CC$9),"",PROPER(TRIM(INDIRECT("'"&amp;data!$B73&amp;"'!"&amp;$AO$8&amp;CC$10))))</f>
        <v/>
      </c>
      <c r="CD36" s="210" t="str" cm="1">
        <f t="array" aca="1" ref="CD36" ca="1">IF(OR($B36=par_list_vypnut,$O36&lt;CD$9),"",PROPER(TRIM(INDIRECT("'"&amp;data!$B73&amp;"'!"&amp;$AN$8&amp;CD$10))))</f>
        <v/>
      </c>
      <c r="CE36" s="210" t="str" cm="1">
        <f t="array" aca="1" ref="CE36" ca="1">IF(OR($B36=par_list_vypnut,$O36&lt;CE$9),"",PROPER(TRIM(INDIRECT("'"&amp;data!$B73&amp;"'!"&amp;$AO$8&amp;CE$10))))</f>
        <v/>
      </c>
      <c r="CF36" s="210" t="str" cm="1">
        <f t="array" aca="1" ref="CF36" ca="1">IF(OR($B36=par_list_vypnut,$O36&lt;CF$9),"",PROPER(TRIM(INDIRECT("'"&amp;data!$B73&amp;"'!"&amp;$AN$8&amp;CF$10))))</f>
        <v/>
      </c>
      <c r="CG36" s="210" t="str" cm="1">
        <f t="array" aca="1" ref="CG36" ca="1">IF(OR($B36=par_list_vypnut,$O36&lt;CG$9),"",PROPER(TRIM(INDIRECT("'"&amp;data!$B73&amp;"'!"&amp;$AO$8&amp;CG$10))))</f>
        <v/>
      </c>
      <c r="CH36" s="210" t="str" cm="1">
        <f t="array" aca="1" ref="CH36" ca="1">IF(OR($B36=par_list_vypnut,$O36&lt;CH$9),"",PROPER(TRIM(INDIRECT("'"&amp;data!$B73&amp;"'!"&amp;$AN$8&amp;CH$10))))</f>
        <v/>
      </c>
      <c r="CI36" s="210" t="str" cm="1">
        <f t="array" aca="1" ref="CI36" ca="1">IF(OR($B36=par_list_vypnut,$O36&lt;CI$9),"",PROPER(TRIM(INDIRECT("'"&amp;data!$B73&amp;"'!"&amp;$AO$8&amp;CI$10))))</f>
        <v/>
      </c>
      <c r="CJ36" s="210" t="str" cm="1">
        <f t="array" aca="1" ref="CJ36" ca="1">IF(OR($B36=par_list_vypnut,$O36&lt;CJ$9),"",PROPER(TRIM(INDIRECT("'"&amp;data!$B73&amp;"'!"&amp;$AN$8&amp;CJ$10))))</f>
        <v/>
      </c>
      <c r="CK36" s="215" t="str" cm="1">
        <f t="array" aca="1" ref="CK36" ca="1">IF(OR($B36=par_list_vypnut,$O36&lt;CK$9),"",PROPER(TRIM(INDIRECT("'"&amp;data!$B73&amp;"'!"&amp;$AO$8&amp;CK$10))))</f>
        <v/>
      </c>
      <c r="CL36" s="219" t="str" cm="1">
        <f t="array" aca="1" ref="CL36" ca="1">IF($B36=par_list_vypnut,"",IF($O36&gt;=CL$9,VALUE(TRIM(INDIRECT("'"&amp;data!$B73&amp;"'!"&amp;$AP$8&amp;CL$10))),""))</f>
        <v/>
      </c>
      <c r="CM36" s="210" t="str" cm="1">
        <f t="array" aca="1" ref="CM36" ca="1">IF($B36=par_list_vypnut,"",IF($O36&gt;=CM$9,VALUE(TRIM(INDIRECT("'"&amp;data!$B73&amp;"'!"&amp;$AP$8&amp;CM$10))),""))</f>
        <v/>
      </c>
      <c r="CN36" s="210" t="str" cm="1">
        <f t="array" aca="1" ref="CN36" ca="1">IF($B36=par_list_vypnut,"",IF($O36&gt;=CN$9,VALUE(TRIM(INDIRECT("'"&amp;data!$B73&amp;"'!"&amp;$AP$8&amp;CN$10))),""))</f>
        <v/>
      </c>
      <c r="CO36" s="210" t="str" cm="1">
        <f t="array" aca="1" ref="CO36" ca="1">IF($B36=par_list_vypnut,"",IF($O36&gt;=CO$9,VALUE(TRIM(INDIRECT("'"&amp;data!$B73&amp;"'!"&amp;$AP$8&amp;CO$10))),""))</f>
        <v/>
      </c>
      <c r="CP36" s="210" t="str" cm="1">
        <f t="array" aca="1" ref="CP36" ca="1">IF($B36=par_list_vypnut,"",IF($O36&gt;=CP$9,VALUE(TRIM(INDIRECT("'"&amp;data!$B73&amp;"'!"&amp;$AP$8&amp;CP$10))),""))</f>
        <v/>
      </c>
      <c r="CQ36" s="210" t="str" cm="1">
        <f t="array" aca="1" ref="CQ36" ca="1">IF($B36=par_list_vypnut,"",IF($O36&gt;=CQ$9,VALUE(TRIM(INDIRECT("'"&amp;data!$B73&amp;"'!"&amp;$AP$8&amp;CQ$10))),""))</f>
        <v/>
      </c>
      <c r="CR36" s="210" t="str" cm="1">
        <f t="array" aca="1" ref="CR36" ca="1">IF($B36=par_list_vypnut,"",IF($O36&gt;=CR$9,VALUE(TRIM(INDIRECT("'"&amp;data!$B73&amp;"'!"&amp;$AP$8&amp;CR$10))),""))</f>
        <v/>
      </c>
      <c r="CS36" s="210" t="str" cm="1">
        <f t="array" aca="1" ref="CS36" ca="1">IF($B36=par_list_vypnut,"",IF($O36&gt;=CS$9,VALUE(TRIM(INDIRECT("'"&amp;data!$B73&amp;"'!"&amp;$AP$8&amp;CS$10))),""))</f>
        <v/>
      </c>
      <c r="CT36" s="210" t="str" cm="1">
        <f t="array" aca="1" ref="CT36" ca="1">IF($B36=par_list_vypnut,"",IF($O36&gt;=CT$9,VALUE(TRIM(INDIRECT("'"&amp;data!$B73&amp;"'!"&amp;$AP$8&amp;CT$10))),""))</f>
        <v/>
      </c>
      <c r="CU36" s="210" t="str" cm="1">
        <f t="array" aca="1" ref="CU36" ca="1">IF($B36=par_list_vypnut,"",IF($O36&gt;=CU$9,VALUE(TRIM(INDIRECT("'"&amp;data!$B73&amp;"'!"&amp;$AP$8&amp;CU$10))),""))</f>
        <v/>
      </c>
      <c r="CV36" s="210" t="str" cm="1">
        <f t="array" aca="1" ref="CV36" ca="1">IF($B36=par_list_vypnut,"",IF($O36&gt;=CV$9,VALUE(TRIM(INDIRECT("'"&amp;data!$B73&amp;"'!"&amp;$AP$8&amp;CV$10))),""))</f>
        <v/>
      </c>
      <c r="CW36" s="210" t="str" cm="1">
        <f t="array" aca="1" ref="CW36" ca="1">IF($B36=par_list_vypnut,"",IF($O36&gt;=CW$9,VALUE(TRIM(INDIRECT("'"&amp;data!$B73&amp;"'!"&amp;$AP$8&amp;CW$10))),""))</f>
        <v/>
      </c>
      <c r="CX36" s="210" t="str" cm="1">
        <f t="array" aca="1" ref="CX36" ca="1">IF($B36=par_list_vypnut,"",IF($O36&gt;=CX$9,VALUE(TRIM(INDIRECT("'"&amp;data!$B73&amp;"'!"&amp;$AP$8&amp;CX$10))),""))</f>
        <v/>
      </c>
      <c r="CY36" s="210" t="str" cm="1">
        <f t="array" aca="1" ref="CY36" ca="1">IF($B36=par_list_vypnut,"",IF($O36&gt;=CY$9,VALUE(TRIM(INDIRECT("'"&amp;data!$B73&amp;"'!"&amp;$AP$8&amp;CY$10))),""))</f>
        <v/>
      </c>
      <c r="CZ36" s="210" t="str" cm="1">
        <f t="array" aca="1" ref="CZ36" ca="1">IF($B36=par_list_vypnut,"",IF($O36&gt;=CZ$9,VALUE(TRIM(INDIRECT("'"&amp;data!$B73&amp;"'!"&amp;$AP$8&amp;CZ$10))),""))</f>
        <v/>
      </c>
      <c r="DA36" s="210" t="str" cm="1">
        <f t="array" aca="1" ref="DA36" ca="1">IF($B36=par_list_vypnut,"",IF($O36&gt;=DA$9,VALUE(TRIM(INDIRECT("'"&amp;data!$B73&amp;"'!"&amp;$AP$8&amp;DA$10))),""))</f>
        <v/>
      </c>
      <c r="DB36" s="210" t="str" cm="1">
        <f t="array" aca="1" ref="DB36" ca="1">IF($B36=par_list_vypnut,"",IF($O36&gt;=DB$9,VALUE(TRIM(INDIRECT("'"&amp;data!$B73&amp;"'!"&amp;$AP$8&amp;DB$10))),""))</f>
        <v/>
      </c>
      <c r="DC36" s="210" t="str" cm="1">
        <f t="array" aca="1" ref="DC36" ca="1">IF($B36=par_list_vypnut,"",IF($O36&gt;=DC$9,VALUE(TRIM(INDIRECT("'"&amp;data!$B73&amp;"'!"&amp;$AP$8&amp;DC$10))),""))</f>
        <v/>
      </c>
      <c r="DD36" s="210" t="str" cm="1">
        <f t="array" aca="1" ref="DD36" ca="1">IF($B36=par_list_vypnut,"",IF($O36&gt;=DD$9,VALUE(TRIM(INDIRECT("'"&amp;data!$B73&amp;"'!"&amp;$AP$8&amp;DD$10))),""))</f>
        <v/>
      </c>
      <c r="DE36" s="210" t="str" cm="1">
        <f t="array" aca="1" ref="DE36" ca="1">IF($B36=par_list_vypnut,"",IF($O36&gt;=DE$9,VALUE(TRIM(INDIRECT("'"&amp;data!$B73&amp;"'!"&amp;$AP$8&amp;DE$10))),""))</f>
        <v/>
      </c>
      <c r="DF36" s="210" t="str" cm="1">
        <f t="array" aca="1" ref="DF36" ca="1">IF($B36=par_list_vypnut,"",IF($O36&gt;=DF$9,VALUE(TRIM(INDIRECT("'"&amp;data!$B73&amp;"'!"&amp;$AP$8&amp;DF$10))),""))</f>
        <v/>
      </c>
      <c r="DG36" s="210" t="str" cm="1">
        <f t="array" aca="1" ref="DG36" ca="1">IF($B36=par_list_vypnut,"",IF($O36&gt;=DG$9,VALUE(TRIM(INDIRECT("'"&amp;data!$B73&amp;"'!"&amp;$AP$8&amp;DG$10))),""))</f>
        <v/>
      </c>
      <c r="DH36" s="210" t="str" cm="1">
        <f t="array" aca="1" ref="DH36" ca="1">IF($B36=par_list_vypnut,"",IF($O36&gt;=DH$9,VALUE(TRIM(INDIRECT("'"&amp;data!$B73&amp;"'!"&amp;$AP$8&amp;DH$10))),""))</f>
        <v/>
      </c>
      <c r="DI36" s="210" t="str" cm="1">
        <f t="array" aca="1" ref="DI36" ca="1">IF($B36=par_list_vypnut,"",IF($O36&gt;=DI$9,VALUE(TRIM(INDIRECT("'"&amp;data!$B73&amp;"'!"&amp;$AP$8&amp;DI$10))),""))</f>
        <v/>
      </c>
      <c r="DJ36" s="215" t="str" cm="1">
        <f t="array" aca="1" ref="DJ36" ca="1">IF($B36=par_list_vypnut,"",IF($O36&gt;=DJ$9,VALUE(TRIM(INDIRECT("'"&amp;data!$B73&amp;"'!"&amp;$AP$8&amp;DJ$10))),""))</f>
        <v/>
      </c>
      <c r="DK36" s="214" t="str" cm="1">
        <f t="array" aca="1" ref="DK36" ca="1">IF($B36=par_list_vypnut,"",IF($O36&gt;=DK$9,INDIRECT("'"&amp;data!$B73&amp;"'!"&amp;$AQ$8&amp;DK$10,TRUE),""))</f>
        <v/>
      </c>
      <c r="DL36" s="210" t="str" cm="1">
        <f t="array" aca="1" ref="DL36" ca="1">IF($B36=par_list_vypnut,"",IF($O36&gt;=DL$9,INDIRECT("'"&amp;data!$B73&amp;"'!"&amp;$AQ$8&amp;DL$10,TRUE),""))</f>
        <v/>
      </c>
      <c r="DM36" s="210" t="str" cm="1">
        <f t="array" aca="1" ref="DM36" ca="1">IF($B36=par_list_vypnut,"",IF($O36&gt;=DM$9,INDIRECT("'"&amp;data!$B73&amp;"'!"&amp;$AQ$8&amp;DM$10,TRUE),""))</f>
        <v/>
      </c>
      <c r="DN36" s="210" t="str" cm="1">
        <f t="array" aca="1" ref="DN36" ca="1">IF($B36=par_list_vypnut,"",IF($O36&gt;=DN$9,INDIRECT("'"&amp;data!$B73&amp;"'!"&amp;$AQ$8&amp;DN$10,TRUE),""))</f>
        <v/>
      </c>
      <c r="DO36" s="210" t="str" cm="1">
        <f t="array" aca="1" ref="DO36" ca="1">IF($B36=par_list_vypnut,"",IF($O36&gt;=DO$9,INDIRECT("'"&amp;data!$B73&amp;"'!"&amp;$AQ$8&amp;DO$10,TRUE),""))</f>
        <v/>
      </c>
      <c r="DP36" s="210" t="str" cm="1">
        <f t="array" aca="1" ref="DP36" ca="1">IF($B36=par_list_vypnut,"",IF($O36&gt;=DP$9,INDIRECT("'"&amp;data!$B73&amp;"'!"&amp;$AQ$8&amp;DP$10,TRUE),""))</f>
        <v/>
      </c>
      <c r="DQ36" s="210" t="str" cm="1">
        <f t="array" aca="1" ref="DQ36" ca="1">IF($B36=par_list_vypnut,"",IF($O36&gt;=DQ$9,INDIRECT("'"&amp;data!$B73&amp;"'!"&amp;$AQ$8&amp;DQ$10,TRUE),""))</f>
        <v/>
      </c>
      <c r="DR36" s="210" t="str" cm="1">
        <f t="array" aca="1" ref="DR36" ca="1">IF($B36=par_list_vypnut,"",IF($O36&gt;=DR$9,INDIRECT("'"&amp;data!$B73&amp;"'!"&amp;$AQ$8&amp;DR$10,TRUE),""))</f>
        <v/>
      </c>
      <c r="DS36" s="210" t="str" cm="1">
        <f t="array" aca="1" ref="DS36" ca="1">IF($B36=par_list_vypnut,"",IF($O36&gt;=DS$9,INDIRECT("'"&amp;data!$B73&amp;"'!"&amp;$AQ$8&amp;DS$10,TRUE),""))</f>
        <v/>
      </c>
      <c r="DT36" s="210" t="str" cm="1">
        <f t="array" aca="1" ref="DT36" ca="1">IF($B36=par_list_vypnut,"",IF($O36&gt;=DT$9,INDIRECT("'"&amp;data!$B73&amp;"'!"&amp;$AQ$8&amp;DT$10,TRUE),""))</f>
        <v/>
      </c>
      <c r="DU36" s="210" t="str" cm="1">
        <f t="array" aca="1" ref="DU36" ca="1">IF($B36=par_list_vypnut,"",IF($O36&gt;=DU$9,INDIRECT("'"&amp;data!$B73&amp;"'!"&amp;$AQ$8&amp;DU$10,TRUE),""))</f>
        <v/>
      </c>
      <c r="DV36" s="210" t="str" cm="1">
        <f t="array" aca="1" ref="DV36" ca="1">IF($B36=par_list_vypnut,"",IF($O36&gt;=DV$9,INDIRECT("'"&amp;data!$B73&amp;"'!"&amp;$AQ$8&amp;DV$10,TRUE),""))</f>
        <v/>
      </c>
      <c r="DW36" s="210" t="str" cm="1">
        <f t="array" aca="1" ref="DW36" ca="1">IF($B36=par_list_vypnut,"",IF($O36&gt;=DW$9,INDIRECT("'"&amp;data!$B73&amp;"'!"&amp;$AQ$8&amp;DW$10,TRUE),""))</f>
        <v/>
      </c>
      <c r="DX36" s="210" t="str" cm="1">
        <f t="array" aca="1" ref="DX36" ca="1">IF($B36=par_list_vypnut,"",IF($O36&gt;=DX$9,INDIRECT("'"&amp;data!$B73&amp;"'!"&amp;$AQ$8&amp;DX$10,TRUE),""))</f>
        <v/>
      </c>
      <c r="DY36" s="210" t="str" cm="1">
        <f t="array" aca="1" ref="DY36" ca="1">IF($B36=par_list_vypnut,"",IF($O36&gt;=DY$9,INDIRECT("'"&amp;data!$B73&amp;"'!"&amp;$AQ$8&amp;DY$10,TRUE),""))</f>
        <v/>
      </c>
      <c r="DZ36" s="210" t="str" cm="1">
        <f t="array" aca="1" ref="DZ36" ca="1">IF($B36=par_list_vypnut,"",IF($O36&gt;=DZ$9,INDIRECT("'"&amp;data!$B73&amp;"'!"&amp;$AQ$8&amp;DZ$10,TRUE),""))</f>
        <v/>
      </c>
      <c r="EA36" s="210" t="str" cm="1">
        <f t="array" aca="1" ref="EA36" ca="1">IF($B36=par_list_vypnut,"",IF($O36&gt;=EA$9,INDIRECT("'"&amp;data!$B73&amp;"'!"&amp;$AQ$8&amp;EA$10,TRUE),""))</f>
        <v/>
      </c>
      <c r="EB36" s="210" t="str" cm="1">
        <f t="array" aca="1" ref="EB36" ca="1">IF($B36=par_list_vypnut,"",IF($O36&gt;=EB$9,INDIRECT("'"&amp;data!$B73&amp;"'!"&amp;$AQ$8&amp;EB$10,TRUE),""))</f>
        <v/>
      </c>
      <c r="EC36" s="210" t="str" cm="1">
        <f t="array" aca="1" ref="EC36" ca="1">IF($B36=par_list_vypnut,"",IF($O36&gt;=EC$9,INDIRECT("'"&amp;data!$B73&amp;"'!"&amp;$AQ$8&amp;EC$10,TRUE),""))</f>
        <v/>
      </c>
      <c r="ED36" s="210" t="str" cm="1">
        <f t="array" aca="1" ref="ED36" ca="1">IF($B36=par_list_vypnut,"",IF($O36&gt;=ED$9,INDIRECT("'"&amp;data!$B73&amp;"'!"&amp;$AQ$8&amp;ED$10,TRUE),""))</f>
        <v/>
      </c>
      <c r="EE36" s="210" t="str" cm="1">
        <f t="array" aca="1" ref="EE36" ca="1">IF($B36=par_list_vypnut,"",IF($O36&gt;=EE$9,INDIRECT("'"&amp;data!$B73&amp;"'!"&amp;$AQ$8&amp;EE$10,TRUE),""))</f>
        <v/>
      </c>
      <c r="EF36" s="210" t="str" cm="1">
        <f t="array" aca="1" ref="EF36" ca="1">IF($B36=par_list_vypnut,"",IF($O36&gt;=EF$9,INDIRECT("'"&amp;data!$B73&amp;"'!"&amp;$AQ$8&amp;EF$10,TRUE),""))</f>
        <v/>
      </c>
      <c r="EG36" s="210" t="str" cm="1">
        <f t="array" aca="1" ref="EG36" ca="1">IF($B36=par_list_vypnut,"",IF($O36&gt;=EG$9,INDIRECT("'"&amp;data!$B73&amp;"'!"&amp;$AQ$8&amp;EG$10,TRUE),""))</f>
        <v/>
      </c>
      <c r="EH36" s="210" t="str" cm="1">
        <f t="array" aca="1" ref="EH36" ca="1">IF($B36=par_list_vypnut,"",IF($O36&gt;=EH$9,INDIRECT("'"&amp;data!$B73&amp;"'!"&amp;$AQ$8&amp;EH$10,TRUE),""))</f>
        <v/>
      </c>
      <c r="EI36" s="215" t="str" cm="1">
        <f t="array" aca="1" ref="EI36" ca="1">IF($B36=par_list_vypnut,"",IF($O36&gt;=EI$9,INDIRECT("'"&amp;data!$B73&amp;"'!"&amp;$AQ$8&amp;EI$10,TRUE),""))</f>
        <v/>
      </c>
      <c r="EJ36" s="219" t="str">
        <f t="shared" ca="1" si="48"/>
        <v/>
      </c>
      <c r="EK36" s="210" t="str">
        <f t="shared" ca="1" si="23"/>
        <v/>
      </c>
      <c r="EL36" s="210" t="str">
        <f t="shared" ca="1" si="24"/>
        <v/>
      </c>
      <c r="EM36" s="210" t="str">
        <f t="shared" ca="1" si="25"/>
        <v/>
      </c>
      <c r="EN36" s="210" t="str">
        <f t="shared" ca="1" si="26"/>
        <v/>
      </c>
      <c r="EO36" s="210" t="str">
        <f t="shared" ca="1" si="27"/>
        <v/>
      </c>
      <c r="EP36" s="210" t="str">
        <f t="shared" ca="1" si="28"/>
        <v/>
      </c>
      <c r="EQ36" s="210" t="str">
        <f t="shared" ca="1" si="29"/>
        <v/>
      </c>
      <c r="ER36" s="210" t="str">
        <f t="shared" ca="1" si="30"/>
        <v/>
      </c>
      <c r="ES36" s="210" t="str">
        <f t="shared" ca="1" si="31"/>
        <v/>
      </c>
      <c r="ET36" s="210" t="str">
        <f t="shared" ca="1" si="32"/>
        <v/>
      </c>
      <c r="EU36" s="210" t="str">
        <f t="shared" ca="1" si="33"/>
        <v/>
      </c>
      <c r="EV36" s="210" t="str">
        <f t="shared" ca="1" si="34"/>
        <v/>
      </c>
      <c r="EW36" s="210" t="str">
        <f t="shared" ca="1" si="35"/>
        <v/>
      </c>
      <c r="EX36" s="210" t="str">
        <f t="shared" ca="1" si="36"/>
        <v/>
      </c>
      <c r="EY36" s="210" t="str">
        <f t="shared" ca="1" si="37"/>
        <v/>
      </c>
      <c r="EZ36" s="210" t="str">
        <f t="shared" ca="1" si="38"/>
        <v/>
      </c>
      <c r="FA36" s="210" t="str">
        <f t="shared" ca="1" si="39"/>
        <v/>
      </c>
      <c r="FB36" s="210" t="str">
        <f t="shared" ca="1" si="40"/>
        <v/>
      </c>
      <c r="FC36" s="210" t="str">
        <f t="shared" ca="1" si="41"/>
        <v/>
      </c>
      <c r="FD36" s="210" t="str">
        <f t="shared" ca="1" si="42"/>
        <v/>
      </c>
      <c r="FE36" s="210" t="str">
        <f t="shared" ca="1" si="43"/>
        <v/>
      </c>
      <c r="FF36" s="210" t="str">
        <f t="shared" ca="1" si="44"/>
        <v/>
      </c>
      <c r="FG36" s="210" t="str">
        <f t="shared" ca="1" si="45"/>
        <v/>
      </c>
      <c r="FH36" s="217" t="str">
        <f t="shared" ca="1" si="46"/>
        <v/>
      </c>
      <c r="FI36" s="220" t="str">
        <f t="shared" ca="1" si="47"/>
        <v>25. od 0</v>
      </c>
      <c r="FJ36" s="204"/>
    </row>
    <row r="37" spans="1:166" x14ac:dyDescent="0.3">
      <c r="C37" s="207"/>
    </row>
  </sheetData>
  <mergeCells count="21">
    <mergeCell ref="D10:I10"/>
    <mergeCell ref="N4:O4"/>
    <mergeCell ref="N5:O5"/>
    <mergeCell ref="D7:F7"/>
    <mergeCell ref="H7:J7"/>
    <mergeCell ref="N7:R7"/>
    <mergeCell ref="D9:H9"/>
    <mergeCell ref="I9:J9"/>
    <mergeCell ref="D2:H2"/>
    <mergeCell ref="I2:J2"/>
    <mergeCell ref="N2:W2"/>
    <mergeCell ref="D3:G3"/>
    <mergeCell ref="I3:J3"/>
    <mergeCell ref="N3:O3"/>
    <mergeCell ref="A2:B2"/>
    <mergeCell ref="A3:B3"/>
    <mergeCell ref="A8:B8"/>
    <mergeCell ref="A9:B9"/>
    <mergeCell ref="A7:B7"/>
    <mergeCell ref="A6:B6"/>
    <mergeCell ref="A5:B5"/>
  </mergeCells>
  <conditionalFormatting sqref="A12:A36">
    <cfRule type="expression" dxfId="213" priority="3">
      <formula>A12=par_prihlaska_chyba_interni</formula>
    </cfRule>
  </conditionalFormatting>
  <conditionalFormatting sqref="A7:B7">
    <cfRule type="expression" dxfId="212" priority="1">
      <formula>$A$7&lt;&gt;"ok"</formula>
    </cfRule>
  </conditionalFormatting>
  <conditionalFormatting sqref="B12:B36">
    <cfRule type="expression" dxfId="211" priority="4">
      <formula>OR(B12=par_list_chyba,B12=par_list_intro)</formula>
    </cfRule>
  </conditionalFormatting>
  <conditionalFormatting sqref="D5:G5">
    <cfRule type="cellIs" dxfId="210" priority="7" operator="equal">
      <formula>0</formula>
    </cfRule>
  </conditionalFormatting>
  <conditionalFormatting sqref="E12:E36">
    <cfRule type="expression" dxfId="209" priority="5">
      <formula>OR(A12=par_list_chyba,A12=par_list_intro)</formula>
    </cfRule>
    <cfRule type="expression" dxfId="208" priority="8">
      <formula>D12&lt;=inp_celkem_formaci</formula>
    </cfRule>
  </conditionalFormatting>
  <conditionalFormatting sqref="H5:H6">
    <cfRule type="expression" dxfId="207" priority="2">
      <formula>$H$5&lt;1</formula>
    </cfRule>
  </conditionalFormatting>
  <conditionalFormatting sqref="H7:J7">
    <cfRule type="expression" dxfId="206" priority="6">
      <formula>H7&lt;&gt;msg_souhrn_kontroly_ok</formula>
    </cfRule>
  </conditionalFormatting>
  <pageMargins left="0.7" right="0.7" top="0.78740157499999996" bottom="0.78740157499999996" header="0.3" footer="0.3"/>
  <ignoredErrors>
    <ignoredError sqref="AO37:CK37 AO12:CK36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57BD6-87E9-4EA3-9961-AE73117E864D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3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3.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/hxrhu1ko4Zk0jYvf9sO+AxWBqsuIdBa8rto/Xncs+bITRH9S5MvZr0ZsG/sygH9LAU8Y5AnhBk8aezFZgdqMg==" saltValue="mT+vmWInrHX+SPPSPSaUt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82" priority="6">
      <formula>IF($E$6="",$A16&lt;=$D$6,FALSE)</formula>
    </cfRule>
  </conditionalFormatting>
  <conditionalFormatting sqref="B40:E40">
    <cfRule type="expression" dxfId="181" priority="8">
      <formula>IF($E$6="",$A40&lt;=$D$6,FALSE)</formula>
    </cfRule>
  </conditionalFormatting>
  <conditionalFormatting sqref="B1:F1">
    <cfRule type="expression" dxfId="180" priority="2">
      <formula>$B$1&lt;&gt;inp_nazev_klubu</formula>
    </cfRule>
  </conditionalFormatting>
  <conditionalFormatting sqref="D4:D9">
    <cfRule type="expression" dxfId="179" priority="5">
      <formula>LEN(TRIM(D4))=0</formula>
    </cfRule>
  </conditionalFormatting>
  <conditionalFormatting sqref="F16:F39">
    <cfRule type="expression" dxfId="178" priority="7">
      <formula>IF($E$6="",$A16&lt;=$D$6,FALSE)</formula>
    </cfRule>
  </conditionalFormatting>
  <conditionalFormatting sqref="G4:G10">
    <cfRule type="expression" dxfId="177" priority="4">
      <formula>OR($G$4=msg_info_intro&amp;$A$1&amp;".",$G$4="Přihláška č. "&amp;$A$1&amp;par_list_ok)</formula>
    </cfRule>
  </conditionalFormatting>
  <conditionalFormatting sqref="G15">
    <cfRule type="expression" dxfId="176" priority="3">
      <formula>OR($G$15=msg_fill_pocet_sout,$G$15=msg_info_intro_jmena)</formula>
    </cfRule>
  </conditionalFormatting>
  <dataValidations count="3">
    <dataValidation type="list" allowBlank="1" showInputMessage="1" sqref="D9:D10" xr:uid="{44286ED5-E3B2-4CFB-8D2E-C1D31876FD99}">
      <formula1>inp_tab_seznam_treneru</formula1>
    </dataValidation>
    <dataValidation type="list" allowBlank="1" showInputMessage="1" sqref="D5" xr:uid="{06005BAA-11EF-4036-B047-EF5BD7CA0463}">
      <formula1>tab_par_vykon_kat</formula1>
    </dataValidation>
    <dataValidation type="list" allowBlank="1" showInputMessage="1" sqref="D4" xr:uid="{4234C133-0E54-4CD5-8731-E9986C769528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AB71D0E-3BA6-49C1-9E35-0D3F598F911D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CB00C-7A8D-4A56-9A2F-3E4338E801D8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4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4.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3qYEVsVHb7du4j7WlZJI8guWm9mjtAHgsy7b84+ihPmiYr4pg01QiU5x4wU5tDdBLQDH2+Dmr6Git7pIjpN9Kw==" saltValue="nDap0lOAt7cB5RITVowJw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74" priority="6">
      <formula>IF($E$6="",$A16&lt;=$D$6,FALSE)</formula>
    </cfRule>
  </conditionalFormatting>
  <conditionalFormatting sqref="B40:E40">
    <cfRule type="expression" dxfId="173" priority="8">
      <formula>IF($E$6="",$A40&lt;=$D$6,FALSE)</formula>
    </cfRule>
  </conditionalFormatting>
  <conditionalFormatting sqref="B1:F1">
    <cfRule type="expression" dxfId="172" priority="2">
      <formula>$B$1&lt;&gt;inp_nazev_klubu</formula>
    </cfRule>
  </conditionalFormatting>
  <conditionalFormatting sqref="D4:D9">
    <cfRule type="expression" dxfId="171" priority="5">
      <formula>LEN(TRIM(D4))=0</formula>
    </cfRule>
  </conditionalFormatting>
  <conditionalFormatting sqref="F16:F39">
    <cfRule type="expression" dxfId="170" priority="7">
      <formula>IF($E$6="",$A16&lt;=$D$6,FALSE)</formula>
    </cfRule>
  </conditionalFormatting>
  <conditionalFormatting sqref="G4:G10">
    <cfRule type="expression" dxfId="169" priority="4">
      <formula>OR($G$4=msg_info_intro&amp;$A$1&amp;".",$G$4="Přihláška č. "&amp;$A$1&amp;par_list_ok)</formula>
    </cfRule>
  </conditionalFormatting>
  <conditionalFormatting sqref="G15">
    <cfRule type="expression" dxfId="168" priority="3">
      <formula>OR($G$15=msg_fill_pocet_sout,$G$15=msg_info_intro_jmena)</formula>
    </cfRule>
  </conditionalFormatting>
  <dataValidations count="3">
    <dataValidation type="list" allowBlank="1" showInputMessage="1" sqref="D9:D10" xr:uid="{928D8E8A-20A4-4BD0-BE3F-B644E011FD93}">
      <formula1>inp_tab_seznam_treneru</formula1>
    </dataValidation>
    <dataValidation type="list" allowBlank="1" showInputMessage="1" sqref="D5" xr:uid="{A2D7A42C-0234-4472-A160-E70293D68AD0}">
      <formula1>tab_par_vykon_kat</formula1>
    </dataValidation>
    <dataValidation type="list" allowBlank="1" showInputMessage="1" sqref="D4" xr:uid="{0C85D388-A052-4364-9E7B-6E59F78D591F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96A6BA0-20A1-43B6-B8AC-D7E3E5D2EC6D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BF911-6245-492C-BA3A-02AFBCB926A0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5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5.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1mcXDzK7AnnmZwXR9QWqPnsbaWm1dR3PyR5O1uteRRTaoKry3CF8cT8FlZr+UT58kL2SGQMnMxKvI7M+SNOMDA==" saltValue="kYhLWIh1eNGSGJYoRTmueg==" spinCount="100000" sheet="1" objects="1" scenarios="1" selectLockedCells="1"/>
  <mergeCells count="22">
    <mergeCell ref="I1:L1"/>
    <mergeCell ref="B4:C4"/>
    <mergeCell ref="B8:C8"/>
    <mergeCell ref="E12:F14"/>
    <mergeCell ref="E11:F11"/>
    <mergeCell ref="E7:F7"/>
    <mergeCell ref="E6:F6"/>
    <mergeCell ref="E5:F5"/>
    <mergeCell ref="E9:F9"/>
    <mergeCell ref="E10:F10"/>
    <mergeCell ref="B1:F1"/>
    <mergeCell ref="B5:C5"/>
    <mergeCell ref="B6:C6"/>
    <mergeCell ref="B7:C7"/>
    <mergeCell ref="G4:G10"/>
    <mergeCell ref="E4:F4"/>
    <mergeCell ref="B15:C15"/>
    <mergeCell ref="B9:C10"/>
    <mergeCell ref="B13:C13"/>
    <mergeCell ref="B12:C12"/>
    <mergeCell ref="B11:D11"/>
    <mergeCell ref="B14:D14"/>
  </mergeCells>
  <conditionalFormatting sqref="B16:E39">
    <cfRule type="expression" dxfId="166" priority="6">
      <formula>IF($E$6="",$A16&lt;=$D$6,FALSE)</formula>
    </cfRule>
  </conditionalFormatting>
  <conditionalFormatting sqref="B40:E40">
    <cfRule type="expression" dxfId="165" priority="8">
      <formula>IF($E$6="",$A40&lt;=$D$6,FALSE)</formula>
    </cfRule>
  </conditionalFormatting>
  <conditionalFormatting sqref="B1:F1">
    <cfRule type="expression" dxfId="164" priority="2">
      <formula>$B$1&lt;&gt;inp_nazev_klubu</formula>
    </cfRule>
  </conditionalFormatting>
  <conditionalFormatting sqref="D4:D9">
    <cfRule type="expression" dxfId="163" priority="5">
      <formula>LEN(TRIM(D4))=0</formula>
    </cfRule>
  </conditionalFormatting>
  <conditionalFormatting sqref="F16:F39">
    <cfRule type="expression" dxfId="162" priority="7">
      <formula>IF($E$6="",$A16&lt;=$D$6,FALSE)</formula>
    </cfRule>
  </conditionalFormatting>
  <conditionalFormatting sqref="G4:G10">
    <cfRule type="expression" dxfId="161" priority="4">
      <formula>OR($G$4=msg_info_intro&amp;$A$1&amp;".",$G$4="Přihláška č. "&amp;$A$1&amp;par_list_ok)</formula>
    </cfRule>
  </conditionalFormatting>
  <conditionalFormatting sqref="G15">
    <cfRule type="expression" dxfId="160" priority="3">
      <formula>OR($G$15=msg_fill_pocet_sout,$G$15=msg_info_intro_jmena)</formula>
    </cfRule>
  </conditionalFormatting>
  <dataValidations count="3">
    <dataValidation type="list" allowBlank="1" showInputMessage="1" sqref="D9:D10" xr:uid="{B3E858FD-ABBA-4755-8D2E-E2364B92E10E}">
      <formula1>inp_tab_seznam_treneru</formula1>
    </dataValidation>
    <dataValidation type="list" allowBlank="1" showInputMessage="1" sqref="D5" xr:uid="{AF863756-11C3-4DD6-A6D7-40F79A360FD3}">
      <formula1>tab_par_vykon_kat</formula1>
    </dataValidation>
    <dataValidation type="list" allowBlank="1" showInputMessage="1" sqref="D4" xr:uid="{29D9ACE2-9C6F-47D0-B852-1C9DC9D24598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0747C08-A25F-4B83-950C-7EAB2F3E7102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21EB7-7A9B-4CFA-B5CE-71947A19A8F8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6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6.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4pIEqPM62aZWSYoZt+RU6yV6O+l6F211qJ3zzDzhS4Fvha0iid+2cT++N7/4rMGXKVbS2bVLaTM8utzXawLhQg==" saltValue="ysq3zR+bnPu6dn9TUc+sB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58" priority="6">
      <formula>IF($E$6="",$A16&lt;=$D$6,FALSE)</formula>
    </cfRule>
  </conditionalFormatting>
  <conditionalFormatting sqref="B40:E40">
    <cfRule type="expression" dxfId="157" priority="8">
      <formula>IF($E$6="",$A40&lt;=$D$6,FALSE)</formula>
    </cfRule>
  </conditionalFormatting>
  <conditionalFormatting sqref="B1:F1">
    <cfRule type="expression" dxfId="156" priority="2">
      <formula>$B$1&lt;&gt;inp_nazev_klubu</formula>
    </cfRule>
  </conditionalFormatting>
  <conditionalFormatting sqref="D4:D9">
    <cfRule type="expression" dxfId="155" priority="5">
      <formula>LEN(TRIM(D4))=0</formula>
    </cfRule>
  </conditionalFormatting>
  <conditionalFormatting sqref="F16:F39">
    <cfRule type="expression" dxfId="154" priority="7">
      <formula>IF($E$6="",$A16&lt;=$D$6,FALSE)</formula>
    </cfRule>
  </conditionalFormatting>
  <conditionalFormatting sqref="G4:G10">
    <cfRule type="expression" dxfId="153" priority="4">
      <formula>OR($G$4=msg_info_intro&amp;$A$1&amp;".",$G$4="Přihláška č. "&amp;$A$1&amp;par_list_ok)</formula>
    </cfRule>
  </conditionalFormatting>
  <conditionalFormatting sqref="G15">
    <cfRule type="expression" dxfId="152" priority="3">
      <formula>OR($G$15=msg_fill_pocet_sout,$G$15=msg_info_intro_jmena)</formula>
    </cfRule>
  </conditionalFormatting>
  <dataValidations count="3">
    <dataValidation type="list" allowBlank="1" showInputMessage="1" sqref="D9:D10" xr:uid="{A09B5FB1-A735-410C-A6B3-3B1C1307571A}">
      <formula1>inp_tab_seznam_treneru</formula1>
    </dataValidation>
    <dataValidation type="list" allowBlank="1" showInputMessage="1" sqref="D5" xr:uid="{B556A13A-DE8B-4268-A2AB-98630E67D786}">
      <formula1>tab_par_vykon_kat</formula1>
    </dataValidation>
    <dataValidation type="list" allowBlank="1" showInputMessage="1" sqref="D4" xr:uid="{BFEC6E4C-C604-48AA-9CCB-751DE0C6265E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ACDE315-A96B-4AC4-B1EC-8497BA0859CB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EC3F-5FFE-4B26-A765-FA6653880A8E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7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7.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kzvpBRE8XQUopz1sG+0DRRrRiAvur3c7Iz9Blf00VewXNdocS/Yci9wpacZvkA4eBGsFrV+mz+lskuaaUDnkXA==" saltValue="cGpAAp28F8ch9Ct4paKN6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50" priority="6">
      <formula>IF($E$6="",$A16&lt;=$D$6,FALSE)</formula>
    </cfRule>
  </conditionalFormatting>
  <conditionalFormatting sqref="B40:E40">
    <cfRule type="expression" dxfId="149" priority="8">
      <formula>IF($E$6="",$A40&lt;=$D$6,FALSE)</formula>
    </cfRule>
  </conditionalFormatting>
  <conditionalFormatting sqref="B1:F1">
    <cfRule type="expression" dxfId="148" priority="2">
      <formula>$B$1&lt;&gt;inp_nazev_klubu</formula>
    </cfRule>
  </conditionalFormatting>
  <conditionalFormatting sqref="D4:D9">
    <cfRule type="expression" dxfId="147" priority="5">
      <formula>LEN(TRIM(D4))=0</formula>
    </cfRule>
  </conditionalFormatting>
  <conditionalFormatting sqref="F16:F39">
    <cfRule type="expression" dxfId="146" priority="7">
      <formula>IF($E$6="",$A16&lt;=$D$6,FALSE)</formula>
    </cfRule>
  </conditionalFormatting>
  <conditionalFormatting sqref="G4:G10">
    <cfRule type="expression" dxfId="145" priority="4">
      <formula>OR($G$4=msg_info_intro&amp;$A$1&amp;".",$G$4="Přihláška č. "&amp;$A$1&amp;par_list_ok)</formula>
    </cfRule>
  </conditionalFormatting>
  <conditionalFormatting sqref="G15">
    <cfRule type="expression" dxfId="144" priority="3">
      <formula>OR($G$15=msg_fill_pocet_sout,$G$15=msg_info_intro_jmena)</formula>
    </cfRule>
  </conditionalFormatting>
  <dataValidations count="3">
    <dataValidation type="list" allowBlank="1" showInputMessage="1" sqref="D9:D10" xr:uid="{07A82C4A-7E4E-44A0-AEE9-E0BB1AB05B01}">
      <formula1>inp_tab_seznam_treneru</formula1>
    </dataValidation>
    <dataValidation type="list" allowBlank="1" showInputMessage="1" sqref="D5" xr:uid="{1BA45183-370D-4BD7-BCEA-74ADE7DB2FD9}">
      <formula1>tab_par_vykon_kat</formula1>
    </dataValidation>
    <dataValidation type="list" allowBlank="1" showInputMessage="1" sqref="D4" xr:uid="{B9037C0A-1BC3-4208-BBD4-8FFEB54C2342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04340BF-3085-48BF-95DE-CCFD74829E38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F76F8-C493-47B6-987A-8A0B757F3733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8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8.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Ja6YEZBGkr/WEKBLvf6ehcMZYJG93yiKjZCuvoEY3BgAEOMB8hp6dDWob8DBchyXkjNc64BfsUPtvCLJHFD7Ew==" saltValue="HATeGpW3c8vIPXhidn46G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42" priority="6">
      <formula>IF($E$6="",$A16&lt;=$D$6,FALSE)</formula>
    </cfRule>
  </conditionalFormatting>
  <conditionalFormatting sqref="B40:E40">
    <cfRule type="expression" dxfId="141" priority="8">
      <formula>IF($E$6="",$A40&lt;=$D$6,FALSE)</formula>
    </cfRule>
  </conditionalFormatting>
  <conditionalFormatting sqref="B1:F1">
    <cfRule type="expression" dxfId="140" priority="2">
      <formula>$B$1&lt;&gt;inp_nazev_klubu</formula>
    </cfRule>
  </conditionalFormatting>
  <conditionalFormatting sqref="D4:D9">
    <cfRule type="expression" dxfId="139" priority="5">
      <formula>LEN(TRIM(D4))=0</formula>
    </cfRule>
  </conditionalFormatting>
  <conditionalFormatting sqref="F16:F39">
    <cfRule type="expression" dxfId="138" priority="7">
      <formula>IF($E$6="",$A16&lt;=$D$6,FALSE)</formula>
    </cfRule>
  </conditionalFormatting>
  <conditionalFormatting sqref="G4:G10">
    <cfRule type="expression" dxfId="137" priority="4">
      <formula>OR($G$4=msg_info_intro&amp;$A$1&amp;".",$G$4="Přihláška č. "&amp;$A$1&amp;par_list_ok)</formula>
    </cfRule>
  </conditionalFormatting>
  <conditionalFormatting sqref="G15">
    <cfRule type="expression" dxfId="136" priority="3">
      <formula>OR($G$15=msg_fill_pocet_sout,$G$15=msg_info_intro_jmena)</formula>
    </cfRule>
  </conditionalFormatting>
  <dataValidations count="3">
    <dataValidation type="list" allowBlank="1" showInputMessage="1" sqref="D9:D10" xr:uid="{901E0EB2-E3B4-49A1-8DA5-ED535802474D}">
      <formula1>inp_tab_seznam_treneru</formula1>
    </dataValidation>
    <dataValidation type="list" allowBlank="1" showInputMessage="1" sqref="D5" xr:uid="{6FE88AAF-3FCD-4291-A9D1-11D131E1A89C}">
      <formula1>tab_par_vykon_kat</formula1>
    </dataValidation>
    <dataValidation type="list" allowBlank="1" showInputMessage="1" sqref="D4" xr:uid="{83AB55FD-9C69-4B86-A38D-B3E677DA7B46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3D70EBD-367A-4FC3-87C3-0A1D9C30AB0C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BCE8E-80A1-44BD-BEDA-D07351842D30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9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9.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i+ehQ39ay/lNFPqjlF0jvTgikJFG6IAIqflwcFzc/15SSyQYzpgEqH92dmuJYXA6uIhTh3AGDSPDsf09Beto8Q==" saltValue="4esvzwHNIYqS5Wh3dfsda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34" priority="6">
      <formula>IF($E$6="",$A16&lt;=$D$6,FALSE)</formula>
    </cfRule>
  </conditionalFormatting>
  <conditionalFormatting sqref="B40:E40">
    <cfRule type="expression" dxfId="133" priority="8">
      <formula>IF($E$6="",$A40&lt;=$D$6,FALSE)</formula>
    </cfRule>
  </conditionalFormatting>
  <conditionalFormatting sqref="B1:F1">
    <cfRule type="expression" dxfId="132" priority="2">
      <formula>$B$1&lt;&gt;inp_nazev_klubu</formula>
    </cfRule>
  </conditionalFormatting>
  <conditionalFormatting sqref="D4:D9">
    <cfRule type="expression" dxfId="131" priority="5">
      <formula>LEN(TRIM(D4))=0</formula>
    </cfRule>
  </conditionalFormatting>
  <conditionalFormatting sqref="F16:F39">
    <cfRule type="expression" dxfId="130" priority="7">
      <formula>IF($E$6="",$A16&lt;=$D$6,FALSE)</formula>
    </cfRule>
  </conditionalFormatting>
  <conditionalFormatting sqref="G4:G10">
    <cfRule type="expression" dxfId="129" priority="4">
      <formula>OR($G$4=msg_info_intro&amp;$A$1&amp;".",$G$4="Přihláška č. "&amp;$A$1&amp;par_list_ok)</formula>
    </cfRule>
  </conditionalFormatting>
  <conditionalFormatting sqref="G15">
    <cfRule type="expression" dxfId="128" priority="3">
      <formula>OR($G$15=msg_fill_pocet_sout,$G$15=msg_info_intro_jmena)</formula>
    </cfRule>
  </conditionalFormatting>
  <dataValidations count="3">
    <dataValidation type="list" allowBlank="1" showInputMessage="1" sqref="D9:D10" xr:uid="{75635758-5EA5-4C57-9CCA-87463055AC1E}">
      <formula1>inp_tab_seznam_treneru</formula1>
    </dataValidation>
    <dataValidation type="list" allowBlank="1" showInputMessage="1" sqref="D5" xr:uid="{1BC0BCE3-E152-430C-9195-555D015E349D}">
      <formula1>tab_par_vykon_kat</formula1>
    </dataValidation>
    <dataValidation type="list" allowBlank="1" showInputMessage="1" sqref="D4" xr:uid="{80ED4B03-F4D2-4831-B7BC-4551E9041FE3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B9C3F07-183C-4F13-80D7-C004FDC65F09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CBB58-FFF4-4C8B-B167-6FA7BE47413A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10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10.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esNNeZp6dkcdJ39Fj5e9/O+c4qr64MNySZz7PuFzQqbhMR4njEyhpvGSO3UuKQuwdwVQnX4y7xGFJNW4KbB8Ng==" saltValue="TuxHTXd0I03uOc5VCuDJHg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26" priority="6">
      <formula>IF($E$6="",$A16&lt;=$D$6,FALSE)</formula>
    </cfRule>
  </conditionalFormatting>
  <conditionalFormatting sqref="B40:E40">
    <cfRule type="expression" dxfId="125" priority="8">
      <formula>IF($E$6="",$A40&lt;=$D$6,FALSE)</formula>
    </cfRule>
  </conditionalFormatting>
  <conditionalFormatting sqref="B1:F1">
    <cfRule type="expression" dxfId="124" priority="2">
      <formula>$B$1&lt;&gt;inp_nazev_klubu</formula>
    </cfRule>
  </conditionalFormatting>
  <conditionalFormatting sqref="D4:D9">
    <cfRule type="expression" dxfId="123" priority="5">
      <formula>LEN(TRIM(D4))=0</formula>
    </cfRule>
  </conditionalFormatting>
  <conditionalFormatting sqref="F16:F39">
    <cfRule type="expression" dxfId="122" priority="7">
      <formula>IF($E$6="",$A16&lt;=$D$6,FALSE)</formula>
    </cfRule>
  </conditionalFormatting>
  <conditionalFormatting sqref="G4:G10">
    <cfRule type="expression" dxfId="121" priority="4">
      <formula>OR($G$4=msg_info_intro&amp;$A$1&amp;".",$G$4="Přihláška č. "&amp;$A$1&amp;par_list_ok)</formula>
    </cfRule>
  </conditionalFormatting>
  <conditionalFormatting sqref="G15">
    <cfRule type="expression" dxfId="120" priority="3">
      <formula>OR($G$15=msg_fill_pocet_sout,$G$15=msg_info_intro_jmena)</formula>
    </cfRule>
  </conditionalFormatting>
  <dataValidations count="3">
    <dataValidation type="list" allowBlank="1" showInputMessage="1" sqref="D9:D10" xr:uid="{848C9CD5-7244-4B68-8E51-F1BCA22C5F3E}">
      <formula1>inp_tab_seznam_treneru</formula1>
    </dataValidation>
    <dataValidation type="list" allowBlank="1" showInputMessage="1" sqref="D5" xr:uid="{FAF100EC-70AF-4ECE-8A7D-082B4DFF2FC1}">
      <formula1>tab_par_vykon_kat</formula1>
    </dataValidation>
    <dataValidation type="list" allowBlank="1" showInputMessage="1" sqref="D4" xr:uid="{696B745C-927F-48BC-8892-BB534C43EC67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9028EA6-901B-4FF5-84DA-B88E5A523A33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F9C4A-662F-463F-8B0C-5E851D59A281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11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11.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fLPUtmYLBTzzPrCV1m5uTKN2hl10ra5w5gi8OkgpFQPKgWjIVO4xdnxlVyDveIBEJzZBH0LESzvoLKjnVp1khQ==" saltValue="nkmHid3WIgG+LijrLrF3v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18" priority="6">
      <formula>IF($E$6="",$A16&lt;=$D$6,FALSE)</formula>
    </cfRule>
  </conditionalFormatting>
  <conditionalFormatting sqref="B40:E40">
    <cfRule type="expression" dxfId="117" priority="8">
      <formula>IF($E$6="",$A40&lt;=$D$6,FALSE)</formula>
    </cfRule>
  </conditionalFormatting>
  <conditionalFormatting sqref="B1:F1">
    <cfRule type="expression" dxfId="116" priority="2">
      <formula>$B$1&lt;&gt;inp_nazev_klubu</formula>
    </cfRule>
  </conditionalFormatting>
  <conditionalFormatting sqref="D4:D9">
    <cfRule type="expression" dxfId="115" priority="5">
      <formula>LEN(TRIM(D4))=0</formula>
    </cfRule>
  </conditionalFormatting>
  <conditionalFormatting sqref="F16:F39">
    <cfRule type="expression" dxfId="114" priority="7">
      <formula>IF($E$6="",$A16&lt;=$D$6,FALSE)</formula>
    </cfRule>
  </conditionalFormatting>
  <conditionalFormatting sqref="G4:G10">
    <cfRule type="expression" dxfId="113" priority="4">
      <formula>OR($G$4=msg_info_intro&amp;$A$1&amp;".",$G$4="Přihláška č. "&amp;$A$1&amp;par_list_ok)</formula>
    </cfRule>
  </conditionalFormatting>
  <conditionalFormatting sqref="G15">
    <cfRule type="expression" dxfId="112" priority="3">
      <formula>OR($G$15=msg_fill_pocet_sout,$G$15=msg_info_intro_jmena)</formula>
    </cfRule>
  </conditionalFormatting>
  <dataValidations count="3">
    <dataValidation type="list" allowBlank="1" showInputMessage="1" sqref="D9:D10" xr:uid="{2009BFFD-E683-444F-8ED7-9B1662CE8E03}">
      <formula1>inp_tab_seznam_treneru</formula1>
    </dataValidation>
    <dataValidation type="list" allowBlank="1" showInputMessage="1" sqref="D5" xr:uid="{75CE2149-5135-42C9-BACA-EF60009FC875}">
      <formula1>tab_par_vykon_kat</formula1>
    </dataValidation>
    <dataValidation type="list" allowBlank="1" showInputMessage="1" sqref="D4" xr:uid="{405980CE-F21C-4F33-AB38-A1519EFDC239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041DD8D-0966-4EE4-810C-52F6E6A3C38F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41D88-D718-4680-9AC1-E30C586B9E69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12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12.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o+J4O7HejsikJw3luk2RDdTwT22kb4kMmBGyZHixNelQqSEq/SPT+GmXS0HHIexDatuDWYZr2hhwgwN/pgbFvQ==" saltValue="BT1euEug2jM3qlLME4NHZ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10" priority="6">
      <formula>IF($E$6="",$A16&lt;=$D$6,FALSE)</formula>
    </cfRule>
  </conditionalFormatting>
  <conditionalFormatting sqref="B40:E40">
    <cfRule type="expression" dxfId="109" priority="8">
      <formula>IF($E$6="",$A40&lt;=$D$6,FALSE)</formula>
    </cfRule>
  </conditionalFormatting>
  <conditionalFormatting sqref="B1:F1">
    <cfRule type="expression" dxfId="108" priority="2">
      <formula>$B$1&lt;&gt;inp_nazev_klubu</formula>
    </cfRule>
  </conditionalFormatting>
  <conditionalFormatting sqref="D4:D9">
    <cfRule type="expression" dxfId="107" priority="5">
      <formula>LEN(TRIM(D4))=0</formula>
    </cfRule>
  </conditionalFormatting>
  <conditionalFormatting sqref="F16:F39">
    <cfRule type="expression" dxfId="106" priority="7">
      <formula>IF($E$6="",$A16&lt;=$D$6,FALSE)</formula>
    </cfRule>
  </conditionalFormatting>
  <conditionalFormatting sqref="G4:G10">
    <cfRule type="expression" dxfId="105" priority="4">
      <formula>OR($G$4=msg_info_intro&amp;$A$1&amp;".",$G$4="Přihláška č. "&amp;$A$1&amp;par_list_ok)</formula>
    </cfRule>
  </conditionalFormatting>
  <conditionalFormatting sqref="G15">
    <cfRule type="expression" dxfId="104" priority="3">
      <formula>OR($G$15=msg_fill_pocet_sout,$G$15=msg_info_intro_jmena)</formula>
    </cfRule>
  </conditionalFormatting>
  <dataValidations count="3">
    <dataValidation type="list" allowBlank="1" showInputMessage="1" sqref="D9:D10" xr:uid="{03332E50-8661-438A-8C35-78A970C16478}">
      <formula1>inp_tab_seznam_treneru</formula1>
    </dataValidation>
    <dataValidation type="list" allowBlank="1" showInputMessage="1" sqref="D5" xr:uid="{670AADF3-55EA-4264-8B0B-E557B46E20F4}">
      <formula1>tab_par_vykon_kat</formula1>
    </dataValidation>
    <dataValidation type="list" allowBlank="1" showInputMessage="1" sqref="D4" xr:uid="{E09CD9DC-022C-4855-BECF-950782AA241E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BE4B87F-7A4B-4EBF-9972-9EA430827D98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294F3-D46F-43CF-BAB7-D89C7DA313CA}">
  <dimension ref="A1:R449"/>
  <sheetViews>
    <sheetView zoomScale="115" zoomScaleNormal="115" workbookViewId="0">
      <selection activeCell="G32" sqref="G32"/>
    </sheetView>
  </sheetViews>
  <sheetFormatPr defaultRowHeight="14.4" customHeight="1" x14ac:dyDescent="0.3"/>
  <cols>
    <col min="1" max="1" width="2.6640625" style="4" customWidth="1"/>
    <col min="2" max="2" width="27.5546875" style="4" bestFit="1" customWidth="1"/>
    <col min="3" max="5" width="12.77734375" style="4" customWidth="1"/>
    <col min="6" max="6" width="25.88671875" style="4" customWidth="1"/>
    <col min="7" max="12" width="12.77734375" style="4" customWidth="1"/>
    <col min="13" max="13" width="19.5546875" style="4" customWidth="1"/>
    <col min="14" max="15" width="10.33203125" style="4" customWidth="1"/>
    <col min="16" max="16" width="35.21875" style="4" customWidth="1"/>
    <col min="17" max="17" width="93.5546875" style="18" customWidth="1"/>
    <col min="18" max="18" width="81.77734375" style="4" customWidth="1"/>
    <col min="19" max="19" width="32.44140625" style="4" bestFit="1" customWidth="1"/>
    <col min="20" max="16384" width="8.88671875" style="4"/>
  </cols>
  <sheetData>
    <row r="1" spans="2:18" ht="14.4" customHeight="1" thickBot="1" x14ac:dyDescent="0.35"/>
    <row r="2" spans="2:18" ht="34.799999999999997" customHeight="1" thickBot="1" x14ac:dyDescent="0.35">
      <c r="B2" s="439" t="s">
        <v>69</v>
      </c>
      <c r="C2" s="440"/>
      <c r="D2" s="441"/>
      <c r="E2" s="49"/>
      <c r="F2" s="49"/>
      <c r="G2" s="83"/>
      <c r="L2" s="447" t="s">
        <v>275</v>
      </c>
      <c r="M2" s="448"/>
    </row>
    <row r="3" spans="2:18" ht="19.8" customHeight="1" thickBot="1" x14ac:dyDescent="0.35">
      <c r="B3" s="436" t="s">
        <v>99</v>
      </c>
      <c r="C3" s="437"/>
      <c r="D3" s="438"/>
      <c r="G3" s="84"/>
      <c r="L3" s="15" t="s">
        <v>263</v>
      </c>
      <c r="M3" s="84" t="s">
        <v>264</v>
      </c>
      <c r="P3" s="37" t="s">
        <v>158</v>
      </c>
      <c r="Q3" s="38" t="s">
        <v>159</v>
      </c>
      <c r="R3" s="37" t="s">
        <v>160</v>
      </c>
    </row>
    <row r="4" spans="2:18" ht="24.6" thickTop="1" thickBot="1" x14ac:dyDescent="0.35">
      <c r="B4" s="433" t="s">
        <v>231</v>
      </c>
      <c r="C4" s="434"/>
      <c r="D4" s="435"/>
      <c r="G4" s="84"/>
      <c r="L4" s="15" t="s">
        <v>265</v>
      </c>
      <c r="M4" s="84" t="s">
        <v>266</v>
      </c>
      <c r="P4" s="446" t="s">
        <v>222</v>
      </c>
      <c r="Q4" s="446"/>
      <c r="R4" s="446"/>
    </row>
    <row r="5" spans="2:18" ht="19.2" thickTop="1" thickBot="1" x14ac:dyDescent="0.35">
      <c r="B5" s="15"/>
      <c r="C5" s="47" t="s">
        <v>102</v>
      </c>
      <c r="D5" s="48" t="s">
        <v>103</v>
      </c>
      <c r="F5" s="442" t="s">
        <v>106</v>
      </c>
      <c r="G5" s="443"/>
      <c r="L5" s="15" t="s">
        <v>267</v>
      </c>
      <c r="M5" s="84" t="s">
        <v>268</v>
      </c>
      <c r="P5" s="99" t="s">
        <v>235</v>
      </c>
    </row>
    <row r="6" spans="2:18" ht="14.4" customHeight="1" x14ac:dyDescent="0.3">
      <c r="B6" s="26" t="s">
        <v>101</v>
      </c>
      <c r="C6" s="29">
        <v>46103</v>
      </c>
      <c r="D6" s="25">
        <v>46103</v>
      </c>
      <c r="F6" s="8" t="s">
        <v>212</v>
      </c>
      <c r="G6" s="24">
        <f>IF($B$4="test",D6,C6)</f>
        <v>46103</v>
      </c>
      <c r="L6" s="15" t="s">
        <v>269</v>
      </c>
      <c r="M6" s="84" t="s">
        <v>270</v>
      </c>
      <c r="P6" s="100" t="s">
        <v>232</v>
      </c>
    </row>
    <row r="7" spans="2:18" ht="14.4" customHeight="1" x14ac:dyDescent="0.3">
      <c r="B7" s="27" t="s">
        <v>100</v>
      </c>
      <c r="C7" s="8">
        <f>YEAR(C6)</f>
        <v>2026</v>
      </c>
      <c r="D7" s="21">
        <v>2026</v>
      </c>
      <c r="F7" s="8" t="s">
        <v>211</v>
      </c>
      <c r="G7" s="9">
        <f>IF($B$4="test",D7,C7)</f>
        <v>2026</v>
      </c>
      <c r="L7" s="15" t="s">
        <v>271</v>
      </c>
      <c r="M7" s="84" t="s">
        <v>272</v>
      </c>
      <c r="P7" s="4" t="s">
        <v>196</v>
      </c>
      <c r="Q7" s="18" t="s">
        <v>196</v>
      </c>
    </row>
    <row r="8" spans="2:18" ht="14.4" customHeight="1" x14ac:dyDescent="0.3">
      <c r="B8" s="27" t="s">
        <v>105</v>
      </c>
      <c r="C8" s="30">
        <f>C6-16</f>
        <v>46087</v>
      </c>
      <c r="D8" s="22">
        <v>46087</v>
      </c>
      <c r="F8" s="8" t="s">
        <v>210</v>
      </c>
      <c r="G8" s="10">
        <f>IF($B$4="test",D8,C8)</f>
        <v>46087</v>
      </c>
      <c r="L8" s="15" t="s">
        <v>273</v>
      </c>
      <c r="M8" s="84" t="s">
        <v>274</v>
      </c>
      <c r="P8" s="4" t="s">
        <v>198</v>
      </c>
      <c r="Q8" s="4" t="s">
        <v>198</v>
      </c>
    </row>
    <row r="9" spans="2:18" ht="14.4" customHeight="1" thickBot="1" x14ac:dyDescent="0.35">
      <c r="B9" s="28" t="s">
        <v>104</v>
      </c>
      <c r="C9" s="31">
        <f ca="1">TODAY()</f>
        <v>46027</v>
      </c>
      <c r="D9" s="23">
        <f ca="1">TODAY()</f>
        <v>46027</v>
      </c>
      <c r="E9" s="85"/>
      <c r="F9" s="11" t="s">
        <v>209</v>
      </c>
      <c r="G9" s="12">
        <f ca="1">IF($B$4="test",D9,C9)</f>
        <v>46027</v>
      </c>
      <c r="L9" s="15" t="s">
        <v>276</v>
      </c>
      <c r="M9" s="84" t="s">
        <v>277</v>
      </c>
    </row>
    <row r="10" spans="2:18" ht="19.2" customHeight="1" thickBot="1" x14ac:dyDescent="0.35">
      <c r="L10" s="104" t="s">
        <v>278</v>
      </c>
      <c r="M10" s="105" t="s">
        <v>279</v>
      </c>
      <c r="P10" s="17" t="s">
        <v>536</v>
      </c>
    </row>
    <row r="11" spans="2:18" ht="14.4" customHeight="1" thickBot="1" x14ac:dyDescent="0.35">
      <c r="B11" s="4" t="s">
        <v>180</v>
      </c>
      <c r="D11" s="444" t="s">
        <v>206</v>
      </c>
      <c r="E11" s="445"/>
      <c r="F11" s="444" t="s">
        <v>207</v>
      </c>
      <c r="G11" s="445"/>
      <c r="J11" s="18"/>
      <c r="K11" s="18"/>
      <c r="L11" s="18"/>
      <c r="P11" s="4" t="s">
        <v>537</v>
      </c>
      <c r="Q11" s="18" t="s">
        <v>579</v>
      </c>
    </row>
    <row r="12" spans="2:18" ht="14.4" customHeight="1" thickBot="1" x14ac:dyDescent="0.35">
      <c r="B12" s="16" t="s">
        <v>178</v>
      </c>
      <c r="C12" s="19" t="s">
        <v>179</v>
      </c>
      <c r="D12" s="6" t="s">
        <v>14</v>
      </c>
      <c r="E12" s="75" t="s">
        <v>15</v>
      </c>
      <c r="F12" s="6" t="s">
        <v>14</v>
      </c>
      <c r="G12" s="75" t="s">
        <v>15</v>
      </c>
      <c r="H12" s="7" t="s">
        <v>181</v>
      </c>
      <c r="I12" s="3" t="s">
        <v>205</v>
      </c>
      <c r="J12" s="81" t="s">
        <v>70</v>
      </c>
      <c r="K12" s="50" t="s">
        <v>216</v>
      </c>
      <c r="L12" s="50" t="s">
        <v>215</v>
      </c>
      <c r="M12" s="51" t="s">
        <v>213</v>
      </c>
      <c r="P12" s="4" t="s">
        <v>541</v>
      </c>
      <c r="Q12" s="18" t="s">
        <v>540</v>
      </c>
    </row>
    <row r="13" spans="2:18" ht="14.4" customHeight="1" x14ac:dyDescent="0.3">
      <c r="B13" s="54" t="s">
        <v>20</v>
      </c>
      <c r="C13" s="55" t="s">
        <v>26</v>
      </c>
      <c r="D13" s="56">
        <v>1</v>
      </c>
      <c r="E13" s="76">
        <v>1</v>
      </c>
      <c r="F13" s="58">
        <v>8.6805555555555551E-4</v>
      </c>
      <c r="G13" s="79">
        <v>1.3888888888888889E-3</v>
      </c>
      <c r="H13" s="57" t="s">
        <v>182</v>
      </c>
      <c r="I13" s="59">
        <v>130</v>
      </c>
      <c r="J13" s="76" t="str">
        <f t="shared" ref="J13:L16" si="0">par_ok</f>
        <v>par_ok</v>
      </c>
      <c r="K13" s="57" t="str">
        <f t="shared" si="0"/>
        <v>par_ok</v>
      </c>
      <c r="L13" s="57" t="str">
        <f t="shared" si="0"/>
        <v>par_ok</v>
      </c>
      <c r="M13" s="52" t="str">
        <f>IF(B13="","",B13)</f>
        <v>SÓLO</v>
      </c>
      <c r="P13" s="4" t="s">
        <v>542</v>
      </c>
      <c r="Q13" s="18" t="s">
        <v>539</v>
      </c>
    </row>
    <row r="14" spans="2:18" ht="14.4" customHeight="1" x14ac:dyDescent="0.3">
      <c r="B14" s="60" t="s">
        <v>21</v>
      </c>
      <c r="C14" s="61" t="s">
        <v>27</v>
      </c>
      <c r="D14" s="62">
        <v>2</v>
      </c>
      <c r="E14" s="77">
        <v>3</v>
      </c>
      <c r="F14" s="64">
        <v>8.6805555555555551E-4</v>
      </c>
      <c r="G14" s="80">
        <v>1.3888888888888889E-3</v>
      </c>
      <c r="H14" s="63" t="s">
        <v>184</v>
      </c>
      <c r="I14" s="65">
        <v>130</v>
      </c>
      <c r="J14" s="77" t="str">
        <f t="shared" si="0"/>
        <v>par_ok</v>
      </c>
      <c r="K14" s="63" t="str">
        <f t="shared" si="0"/>
        <v>par_ok</v>
      </c>
      <c r="L14" s="63" t="str">
        <f t="shared" si="0"/>
        <v>par_ok</v>
      </c>
      <c r="M14" s="52" t="str">
        <f>IF(B14="",M13,IF(M13="",B14,M13&amp;"; "&amp;B14))</f>
        <v>SÓLO; DUO/TRIO</v>
      </c>
    </row>
    <row r="15" spans="2:18" ht="14.4" customHeight="1" x14ac:dyDescent="0.3">
      <c r="B15" s="60" t="s">
        <v>22</v>
      </c>
      <c r="C15" s="61" t="s">
        <v>28</v>
      </c>
      <c r="D15" s="62">
        <v>4</v>
      </c>
      <c r="E15" s="77">
        <v>7</v>
      </c>
      <c r="F15" s="64">
        <v>8.6805555555555551E-4</v>
      </c>
      <c r="G15" s="80">
        <v>2.0833333333333333E-3</v>
      </c>
      <c r="H15" s="63" t="s">
        <v>183</v>
      </c>
      <c r="I15" s="65">
        <v>130</v>
      </c>
      <c r="J15" s="77" t="str">
        <f t="shared" si="0"/>
        <v>par_ok</v>
      </c>
      <c r="K15" s="63" t="str">
        <f t="shared" si="0"/>
        <v>par_ok</v>
      </c>
      <c r="L15" s="63" t="str">
        <f t="shared" si="0"/>
        <v>par_ok</v>
      </c>
      <c r="M15" s="52" t="str">
        <f t="shared" ref="M15:M24" si="1">IF(B15="",M14,IF(M14="",B15,M14&amp;"; "&amp;B15))</f>
        <v>SÓLO; DUO/TRIO; MINIFORMACE</v>
      </c>
      <c r="P15" s="101" t="s">
        <v>223</v>
      </c>
    </row>
    <row r="16" spans="2:18" ht="14.4" customHeight="1" x14ac:dyDescent="0.3">
      <c r="B16" s="60" t="s">
        <v>23</v>
      </c>
      <c r="C16" s="61" t="s">
        <v>29</v>
      </c>
      <c r="D16" s="62">
        <v>8</v>
      </c>
      <c r="E16" s="77">
        <v>25</v>
      </c>
      <c r="F16" s="64">
        <v>1.3888888888888889E-3</v>
      </c>
      <c r="G16" s="80">
        <v>2.7777777777777779E-3</v>
      </c>
      <c r="H16" s="63" t="s">
        <v>183</v>
      </c>
      <c r="I16" s="65">
        <v>130</v>
      </c>
      <c r="J16" s="77" t="str">
        <f t="shared" si="0"/>
        <v>par_ok</v>
      </c>
      <c r="K16" s="63" t="str">
        <f t="shared" si="0"/>
        <v>par_ok</v>
      </c>
      <c r="L16" s="63" t="str">
        <f t="shared" si="0"/>
        <v>par_ok</v>
      </c>
      <c r="M16" s="52" t="str">
        <f t="shared" si="1"/>
        <v>SÓLO; DUO/TRIO; MINIFORMACE; FORMACE</v>
      </c>
      <c r="P16" s="103" t="s">
        <v>236</v>
      </c>
    </row>
    <row r="17" spans="2:18" ht="14.4" customHeight="1" x14ac:dyDescent="0.3">
      <c r="B17" s="60" t="s">
        <v>24</v>
      </c>
      <c r="C17" s="61" t="s">
        <v>30</v>
      </c>
      <c r="D17" s="62">
        <v>1</v>
      </c>
      <c r="E17" s="77">
        <v>1</v>
      </c>
      <c r="F17" s="64">
        <v>8.6805555555555551E-4</v>
      </c>
      <c r="G17" s="80">
        <v>1.3888888888888889E-3</v>
      </c>
      <c r="H17" s="63" t="s">
        <v>182</v>
      </c>
      <c r="I17" s="65">
        <v>130</v>
      </c>
      <c r="J17" s="77" t="str">
        <f>par_ok</f>
        <v>par_ok</v>
      </c>
      <c r="K17" s="63" t="str">
        <f>par_ok</f>
        <v>par_ok</v>
      </c>
      <c r="L17" s="86" t="str">
        <f>par_err</f>
        <v>par_err</v>
      </c>
      <c r="M17" s="52" t="str">
        <f t="shared" si="1"/>
        <v>SÓLO; DUO/TRIO; MINIFORMACE; FORMACE; 2bat SÓLO</v>
      </c>
      <c r="P17" s="4" t="s">
        <v>140</v>
      </c>
      <c r="Q17" t="s">
        <v>140</v>
      </c>
    </row>
    <row r="18" spans="2:18" ht="14.4" customHeight="1" x14ac:dyDescent="0.3">
      <c r="B18" s="60" t="s">
        <v>25</v>
      </c>
      <c r="C18" s="61" t="s">
        <v>31</v>
      </c>
      <c r="D18" s="62">
        <v>2</v>
      </c>
      <c r="E18" s="77">
        <v>3</v>
      </c>
      <c r="F18" s="64">
        <v>8.6805555555555551E-4</v>
      </c>
      <c r="G18" s="80">
        <v>1.3888888888888889E-3</v>
      </c>
      <c r="H18" s="63" t="s">
        <v>184</v>
      </c>
      <c r="I18" s="65">
        <v>130</v>
      </c>
      <c r="J18" s="77" t="str">
        <f>par_ok</f>
        <v>par_ok</v>
      </c>
      <c r="K18" s="63" t="str">
        <f>par_ok</f>
        <v>par_ok</v>
      </c>
      <c r="L18" s="86" t="str">
        <f>par_err</f>
        <v>par_err</v>
      </c>
      <c r="M18" s="52" t="str">
        <f t="shared" si="1"/>
        <v>SÓLO; DUO/TRIO; MINIFORMACE; FORMACE; 2bat SÓLO; 2bat DUO/TRIO</v>
      </c>
      <c r="P18" s="4" t="s">
        <v>566</v>
      </c>
      <c r="Q18" s="4" t="s">
        <v>566</v>
      </c>
    </row>
    <row r="19" spans="2:18" ht="14.4" customHeight="1" x14ac:dyDescent="0.3">
      <c r="B19" s="60"/>
      <c r="C19" s="66"/>
      <c r="D19" s="67"/>
      <c r="E19" s="21"/>
      <c r="F19" s="67"/>
      <c r="G19" s="21"/>
      <c r="H19" s="68"/>
      <c r="I19" s="65"/>
      <c r="J19" s="77"/>
      <c r="K19" s="63"/>
      <c r="L19" s="63"/>
      <c r="M19" s="52" t="str">
        <f t="shared" si="1"/>
        <v>SÓLO; DUO/TRIO; MINIFORMACE; FORMACE; 2bat SÓLO; 2bat DUO/TRIO</v>
      </c>
      <c r="P19" s="4" t="s">
        <v>141</v>
      </c>
      <c r="Q19" s="4" t="s">
        <v>146</v>
      </c>
      <c r="R19" s="4" t="s">
        <v>145</v>
      </c>
    </row>
    <row r="20" spans="2:18" ht="14.4" customHeight="1" x14ac:dyDescent="0.3">
      <c r="B20" s="60"/>
      <c r="C20" s="66"/>
      <c r="D20" s="67"/>
      <c r="E20" s="21"/>
      <c r="F20" s="67"/>
      <c r="G20" s="21"/>
      <c r="H20" s="68"/>
      <c r="I20" s="65"/>
      <c r="J20" s="77"/>
      <c r="K20" s="63"/>
      <c r="L20" s="63"/>
      <c r="M20" s="52" t="str">
        <f t="shared" si="1"/>
        <v>SÓLO; DUO/TRIO; MINIFORMACE; FORMACE; 2bat SÓLO; 2bat DUO/TRIO</v>
      </c>
      <c r="P20" s="4" t="s">
        <v>142</v>
      </c>
      <c r="Q20" s="4" t="s">
        <v>142</v>
      </c>
    </row>
    <row r="21" spans="2:18" ht="14.4" customHeight="1" x14ac:dyDescent="0.3">
      <c r="B21" s="60"/>
      <c r="C21" s="66"/>
      <c r="D21" s="67"/>
      <c r="E21" s="21"/>
      <c r="F21" s="67"/>
      <c r="G21" s="21"/>
      <c r="H21" s="68"/>
      <c r="I21" s="65"/>
      <c r="J21" s="77"/>
      <c r="K21" s="63"/>
      <c r="L21" s="63"/>
      <c r="M21" s="52" t="str">
        <f t="shared" si="1"/>
        <v>SÓLO; DUO/TRIO; MINIFORMACE; FORMACE; 2bat SÓLO; 2bat DUO/TRIO</v>
      </c>
    </row>
    <row r="22" spans="2:18" ht="14.4" customHeight="1" x14ac:dyDescent="0.3">
      <c r="B22" s="60"/>
      <c r="C22" s="66"/>
      <c r="D22" s="67"/>
      <c r="E22" s="21"/>
      <c r="F22" s="67"/>
      <c r="G22" s="21"/>
      <c r="H22" s="68"/>
      <c r="I22" s="65"/>
      <c r="J22" s="77"/>
      <c r="K22" s="63"/>
      <c r="L22" s="63"/>
      <c r="M22" s="52" t="str">
        <f t="shared" si="1"/>
        <v>SÓLO; DUO/TRIO; MINIFORMACE; FORMACE; 2bat SÓLO; 2bat DUO/TRIO</v>
      </c>
      <c r="P22" s="103" t="s">
        <v>234</v>
      </c>
    </row>
    <row r="23" spans="2:18" ht="14.4" customHeight="1" thickBot="1" x14ac:dyDescent="0.35">
      <c r="B23" s="60"/>
      <c r="C23" s="66"/>
      <c r="D23" s="67"/>
      <c r="E23" s="21"/>
      <c r="F23" s="67"/>
      <c r="G23" s="21"/>
      <c r="H23" s="68"/>
      <c r="I23" s="65"/>
      <c r="J23" s="77"/>
      <c r="K23" s="63"/>
      <c r="L23" s="63"/>
      <c r="M23" s="53" t="str">
        <f t="shared" si="1"/>
        <v>SÓLO; DUO/TRIO; MINIFORMACE; FORMACE; 2bat SÓLO; 2bat DUO/TRIO</v>
      </c>
      <c r="P23" s="4" t="s">
        <v>161</v>
      </c>
      <c r="Q23" s="18" t="str">
        <f>"Toto místo je Váš průvodce vyplňováním. Pokud přihláška zaznamená neúplné nebo chybné údaje, zobrazí zde, co je potřeba opravit."&amp;CHAR(10)&amp;"Prosím, začněte vyplňovat přihlášku č. "</f>
        <v xml:space="preserve">Toto místo je Váš průvodce vyplňováním. Pokud přihláška zaznamená neúplné nebo chybné údaje, zobrazí zde, co je potřeba opravit.
Prosím, začněte vyplňovat přihlášku č. </v>
      </c>
    </row>
    <row r="24" spans="2:18" ht="14.4" customHeight="1" thickBot="1" x14ac:dyDescent="0.35">
      <c r="B24" s="69"/>
      <c r="C24" s="70"/>
      <c r="D24" s="71"/>
      <c r="E24" s="78"/>
      <c r="F24" s="71"/>
      <c r="G24" s="78"/>
      <c r="H24" s="72"/>
      <c r="I24" s="73"/>
      <c r="J24" s="82"/>
      <c r="K24" s="74"/>
      <c r="L24" s="74"/>
      <c r="M24" s="45" t="str">
        <f t="shared" si="1"/>
        <v>SÓLO; DUO/TRIO; MINIFORMACE; FORMACE; 2bat SÓLO; 2bat DUO/TRIO</v>
      </c>
      <c r="P24" s="4" t="s">
        <v>237</v>
      </c>
      <c r="Q24" s="18" t="s">
        <v>3</v>
      </c>
    </row>
    <row r="25" spans="2:18" ht="14.4" customHeight="1" x14ac:dyDescent="0.3">
      <c r="B25" s="49"/>
      <c r="M25" s="18" t="s">
        <v>124</v>
      </c>
      <c r="P25" s="4" t="s">
        <v>247</v>
      </c>
      <c r="Q25" s="18" t="s">
        <v>581</v>
      </c>
    </row>
    <row r="26" spans="2:18" ht="14.4" customHeight="1" thickBot="1" x14ac:dyDescent="0.35">
      <c r="B26" s="4" t="s">
        <v>208</v>
      </c>
      <c r="C26" s="4" t="s">
        <v>200</v>
      </c>
      <c r="P26" s="4" t="s">
        <v>238</v>
      </c>
      <c r="Q26" s="18" t="s">
        <v>582</v>
      </c>
    </row>
    <row r="27" spans="2:18" ht="14.4" customHeight="1" thickBot="1" x14ac:dyDescent="0.35">
      <c r="B27" s="91" t="s">
        <v>71</v>
      </c>
      <c r="C27" s="92" t="s">
        <v>179</v>
      </c>
      <c r="D27" s="92" t="s">
        <v>14</v>
      </c>
      <c r="E27" s="93" t="s">
        <v>15</v>
      </c>
      <c r="G27" s="17" t="s">
        <v>308</v>
      </c>
      <c r="H27" s="39"/>
      <c r="I27" s="39"/>
    </row>
    <row r="28" spans="2:18" ht="14.4" customHeight="1" x14ac:dyDescent="0.3">
      <c r="B28" s="94" t="s">
        <v>16</v>
      </c>
      <c r="C28" s="87" t="s">
        <v>32</v>
      </c>
      <c r="D28" s="87">
        <v>0</v>
      </c>
      <c r="E28" s="76">
        <v>8</v>
      </c>
      <c r="G28" s="39" t="s">
        <v>309</v>
      </c>
      <c r="H28" s="39"/>
      <c r="I28" s="39"/>
      <c r="P28" s="102" t="s">
        <v>233</v>
      </c>
      <c r="Q28" s="40"/>
    </row>
    <row r="29" spans="2:18" ht="14.4" customHeight="1" x14ac:dyDescent="0.3">
      <c r="B29" s="95" t="s">
        <v>17</v>
      </c>
      <c r="C29" s="88" t="s">
        <v>33</v>
      </c>
      <c r="D29" s="88">
        <v>8</v>
      </c>
      <c r="E29" s="77">
        <v>12</v>
      </c>
      <c r="G29" s="39"/>
      <c r="H29" s="39"/>
      <c r="I29" s="39"/>
      <c r="P29" s="4" t="s">
        <v>194</v>
      </c>
      <c r="Q29" s="18" t="s">
        <v>195</v>
      </c>
    </row>
    <row r="30" spans="2:18" ht="14.4" customHeight="1" x14ac:dyDescent="0.3">
      <c r="B30" s="95" t="s">
        <v>18</v>
      </c>
      <c r="C30" s="88" t="s">
        <v>34</v>
      </c>
      <c r="D30" s="88">
        <v>12</v>
      </c>
      <c r="E30" s="77">
        <v>15</v>
      </c>
      <c r="G30" s="41"/>
      <c r="H30" s="39"/>
      <c r="I30" s="39"/>
      <c r="P30" s="4" t="s">
        <v>193</v>
      </c>
      <c r="Q30" s="18" t="s">
        <v>592</v>
      </c>
    </row>
    <row r="31" spans="2:18" ht="14.4" customHeight="1" x14ac:dyDescent="0.3">
      <c r="B31" s="95" t="s">
        <v>19</v>
      </c>
      <c r="C31" s="88" t="s">
        <v>35</v>
      </c>
      <c r="D31" s="88">
        <v>15</v>
      </c>
      <c r="E31" s="77">
        <v>100</v>
      </c>
      <c r="H31" s="39"/>
      <c r="I31" s="39"/>
    </row>
    <row r="32" spans="2:18" ht="14.4" customHeight="1" x14ac:dyDescent="0.3">
      <c r="B32" s="95"/>
      <c r="C32" s="88"/>
      <c r="D32" s="88"/>
      <c r="E32" s="77"/>
      <c r="H32" s="39"/>
      <c r="I32" s="39"/>
      <c r="P32" s="103" t="s">
        <v>256</v>
      </c>
    </row>
    <row r="33" spans="1:18" ht="14.4" customHeight="1" x14ac:dyDescent="0.3">
      <c r="B33" s="95"/>
      <c r="C33" s="88"/>
      <c r="D33" s="88"/>
      <c r="E33" s="77"/>
      <c r="G33" s="39"/>
      <c r="H33" s="39"/>
      <c r="I33" s="39"/>
      <c r="N33" s="18"/>
      <c r="P33" s="4" t="s">
        <v>538</v>
      </c>
      <c r="Q33" s="18" t="s">
        <v>0</v>
      </c>
      <c r="R33" s="432" t="s">
        <v>1</v>
      </c>
    </row>
    <row r="34" spans="1:18" ht="14.4" customHeight="1" x14ac:dyDescent="0.3">
      <c r="B34" s="95"/>
      <c r="C34" s="88"/>
      <c r="D34" s="88"/>
      <c r="E34" s="77"/>
      <c r="G34" s="39"/>
      <c r="H34" s="39"/>
      <c r="I34" s="39"/>
      <c r="P34" s="4" t="s">
        <v>545</v>
      </c>
      <c r="Q34" s="4" t="s">
        <v>544</v>
      </c>
      <c r="R34" s="432"/>
    </row>
    <row r="35" spans="1:18" ht="14.4" customHeight="1" thickBot="1" x14ac:dyDescent="0.35">
      <c r="B35" s="96"/>
      <c r="C35" s="89"/>
      <c r="D35" s="90"/>
      <c r="E35" s="82"/>
      <c r="P35" s="4" t="s">
        <v>546</v>
      </c>
      <c r="Q35" s="4" t="s">
        <v>543</v>
      </c>
      <c r="R35" s="432"/>
    </row>
    <row r="36" spans="1:18" ht="14.4" customHeight="1" x14ac:dyDescent="0.3">
      <c r="A36" s="18"/>
      <c r="P36" s="4" t="s">
        <v>125</v>
      </c>
      <c r="Q36" s="18" t="s">
        <v>547</v>
      </c>
      <c r="R36" s="432"/>
    </row>
    <row r="37" spans="1:18" ht="14.4" customHeight="1" thickBot="1" x14ac:dyDescent="0.35">
      <c r="B37" s="4" t="s">
        <v>346</v>
      </c>
      <c r="P37" s="2" t="s">
        <v>262</v>
      </c>
      <c r="Q37" s="18" t="s">
        <v>2</v>
      </c>
      <c r="R37" s="432"/>
    </row>
    <row r="38" spans="1:18" ht="14.4" customHeight="1" thickBot="1" x14ac:dyDescent="0.35">
      <c r="B38" s="14" t="s">
        <v>36</v>
      </c>
      <c r="C38" s="51" t="s">
        <v>122</v>
      </c>
    </row>
    <row r="39" spans="1:18" ht="14.4" customHeight="1" thickBot="1" x14ac:dyDescent="0.35">
      <c r="B39" s="97" t="s">
        <v>37</v>
      </c>
      <c r="C39" s="52" t="str">
        <f>IF(B39="","",B39)</f>
        <v>A</v>
      </c>
      <c r="I39" s="36"/>
      <c r="P39" s="103" t="s">
        <v>255</v>
      </c>
    </row>
    <row r="40" spans="1:18" ht="14.4" customHeight="1" thickBot="1" x14ac:dyDescent="0.35">
      <c r="B40" s="98" t="s">
        <v>38</v>
      </c>
      <c r="C40" s="45" t="str">
        <f>IF(B40="",C39,IF(C39="",B40,C39&amp;"; "&amp;B40))</f>
        <v>A; B</v>
      </c>
      <c r="I40" s="36"/>
      <c r="P40" s="4" t="s">
        <v>123</v>
      </c>
      <c r="Q40" s="18" t="str">
        <f>"Prosím, vyplňte správně soutěžní kategorii. Pokud nevidíte rozevírací šipku, zadejte soutěžní kategorii přesně dle Propozic soutěže: "&amp;msg_seznam_sout_kat&amp;"."</f>
        <v>Prosím, vyplňte správně soutěžní kategorii. Pokud nevidíte rozevírací šipku, zadejte soutěžní kategorii přesně dle Propozic soutěže: SÓLO; DUO/TRIO; MINIFORMACE; FORMACE; 2bat SÓLO; 2bat DUO/TRIO.</v>
      </c>
    </row>
    <row r="41" spans="1:18" ht="14.4" customHeight="1" x14ac:dyDescent="0.3">
      <c r="C41" s="4" t="s">
        <v>130</v>
      </c>
      <c r="I41" s="36"/>
      <c r="P41" s="4" t="s">
        <v>239</v>
      </c>
      <c r="Q41" s="18" t="s">
        <v>126</v>
      </c>
    </row>
    <row r="42" spans="1:18" ht="14.4" customHeight="1" thickBot="1" x14ac:dyDescent="0.35">
      <c r="B42" s="4" t="s">
        <v>347</v>
      </c>
      <c r="I42" s="36"/>
    </row>
    <row r="43" spans="1:18" ht="14.4" customHeight="1" thickBot="1" x14ac:dyDescent="0.35">
      <c r="B43" s="14" t="s">
        <v>39</v>
      </c>
      <c r="I43" s="36"/>
      <c r="P43" s="103" t="s">
        <v>254</v>
      </c>
    </row>
    <row r="44" spans="1:18" ht="14.4" customHeight="1" x14ac:dyDescent="0.3">
      <c r="B44" s="97" t="s">
        <v>40</v>
      </c>
      <c r="C44" s="4" t="s">
        <v>321</v>
      </c>
      <c r="I44" s="36"/>
      <c r="P44" s="4" t="s">
        <v>128</v>
      </c>
      <c r="Q44" s="18" t="str">
        <f>"Prosím, vyplňte správně výkonnostní třídu. Pokud nevidíte rozevírací šipku, zadejte soutěžní kategorii přesně dle Propozic soutěže: "&amp;msg_seznam_vykon_kat&amp;"."</f>
        <v>Prosím, vyplňte správně výkonnostní třídu. Pokud nevidíte rozevírací šipku, zadejte soutěžní kategorii přesně dle Propozic soutěže: A; B.</v>
      </c>
    </row>
    <row r="45" spans="1:18" ht="14.4" customHeight="1" thickBot="1" x14ac:dyDescent="0.35">
      <c r="B45" s="98" t="s">
        <v>41</v>
      </c>
      <c r="I45" s="36"/>
      <c r="P45" s="4" t="s">
        <v>240</v>
      </c>
      <c r="Q45" s="18" t="s">
        <v>129</v>
      </c>
    </row>
    <row r="46" spans="1:18" ht="14.4" customHeight="1" thickBot="1" x14ac:dyDescent="0.35">
      <c r="I46" s="36"/>
      <c r="P46" s="4" t="s">
        <v>217</v>
      </c>
      <c r="Q46" s="4" t="s">
        <v>220</v>
      </c>
    </row>
    <row r="47" spans="1:18" ht="14.4" customHeight="1" thickBot="1" x14ac:dyDescent="0.35">
      <c r="B47" s="4" t="s">
        <v>98</v>
      </c>
      <c r="D47" s="4" t="s">
        <v>98</v>
      </c>
      <c r="F47" s="449" t="s">
        <v>575</v>
      </c>
      <c r="G47" s="450"/>
      <c r="I47" s="36"/>
      <c r="P47" s="4" t="s">
        <v>241</v>
      </c>
      <c r="Q47" s="18" t="s">
        <v>221</v>
      </c>
    </row>
    <row r="48" spans="1:18" ht="14.4" customHeight="1" thickBot="1" x14ac:dyDescent="0.35">
      <c r="B48" s="20" t="s">
        <v>42</v>
      </c>
      <c r="D48" s="20" t="s">
        <v>68</v>
      </c>
      <c r="F48" s="214" t="s">
        <v>576</v>
      </c>
      <c r="G48" s="215" t="s">
        <v>577</v>
      </c>
      <c r="I48" s="36"/>
    </row>
    <row r="49" spans="2:18" ht="14.4" customHeight="1" x14ac:dyDescent="0.3">
      <c r="B49" s="32" t="s">
        <v>43</v>
      </c>
      <c r="D49" s="34">
        <v>1</v>
      </c>
      <c r="F49" s="243" cm="1">
        <f t="array" aca="1" ref="F49" ca="1">INDIRECT("'"&amp;$B49&amp;"'!$A$1")</f>
        <v>1</v>
      </c>
      <c r="G49" s="273" t="str">
        <f t="shared" ref="G49:G73" ca="1" si="2">IF(D49&lt;&gt;F49,par_err,par_ok)</f>
        <v>par_ok</v>
      </c>
      <c r="I49" s="36"/>
      <c r="P49" s="103" t="s">
        <v>253</v>
      </c>
    </row>
    <row r="50" spans="2:18" ht="14.4" customHeight="1" x14ac:dyDescent="0.3">
      <c r="B50" s="32" t="s">
        <v>44</v>
      </c>
      <c r="D50" s="34">
        <v>2</v>
      </c>
      <c r="F50" s="8" cm="1">
        <f t="array" aca="1" ref="F50" ca="1">INDIRECT("'"&amp;$B50&amp;"'!$A$1")</f>
        <v>2</v>
      </c>
      <c r="G50" s="271" t="str">
        <f t="shared" ca="1" si="2"/>
        <v>par_ok</v>
      </c>
      <c r="I50" s="36"/>
      <c r="P50" s="4" t="s">
        <v>132</v>
      </c>
      <c r="Q50" s="18" t="s">
        <v>583</v>
      </c>
      <c r="R50" s="4" t="s">
        <v>136</v>
      </c>
    </row>
    <row r="51" spans="2:18" ht="14.4" customHeight="1" x14ac:dyDescent="0.3">
      <c r="B51" s="32" t="s">
        <v>45</v>
      </c>
      <c r="D51" s="34">
        <v>3</v>
      </c>
      <c r="F51" s="8" cm="1">
        <f t="array" aca="1" ref="F51" ca="1">INDIRECT("'"&amp;$B51&amp;"'!$A$1")</f>
        <v>3</v>
      </c>
      <c r="G51" s="271" t="str">
        <f t="shared" ca="1" si="2"/>
        <v>par_ok</v>
      </c>
      <c r="I51" s="36"/>
      <c r="P51" s="4" t="s">
        <v>135</v>
      </c>
      <c r="Q51" s="18" t="s">
        <v>134</v>
      </c>
      <c r="R51" s="4" t="s">
        <v>137</v>
      </c>
    </row>
    <row r="52" spans="2:18" ht="14.4" customHeight="1" x14ac:dyDescent="0.3">
      <c r="B52" s="32" t="s">
        <v>46</v>
      </c>
      <c r="D52" s="34">
        <v>4</v>
      </c>
      <c r="F52" s="8" cm="1">
        <f t="array" aca="1" ref="F52" ca="1">INDIRECT("'"&amp;$B52&amp;"'!$A$1")</f>
        <v>4</v>
      </c>
      <c r="G52" s="271" t="str">
        <f t="shared" ca="1" si="2"/>
        <v>par_ok</v>
      </c>
      <c r="I52" s="36"/>
      <c r="P52" s="4" t="s">
        <v>244</v>
      </c>
      <c r="Q52" s="18" t="s">
        <v>133</v>
      </c>
    </row>
    <row r="53" spans="2:18" ht="14.4" customHeight="1" x14ac:dyDescent="0.3">
      <c r="B53" s="32" t="s">
        <v>47</v>
      </c>
      <c r="D53" s="34">
        <v>5</v>
      </c>
      <c r="F53" s="8" cm="1">
        <f t="array" aca="1" ref="F53" ca="1">INDIRECT("'"&amp;$B53&amp;"'!$A$1")</f>
        <v>5</v>
      </c>
      <c r="G53" s="271" t="str">
        <f t="shared" ca="1" si="2"/>
        <v>par_ok</v>
      </c>
      <c r="I53" s="36"/>
    </row>
    <row r="54" spans="2:18" ht="14.4" customHeight="1" x14ac:dyDescent="0.3">
      <c r="B54" s="32" t="s">
        <v>48</v>
      </c>
      <c r="D54" s="34">
        <v>6</v>
      </c>
      <c r="F54" s="8" cm="1">
        <f t="array" aca="1" ref="F54" ca="1">INDIRECT("'"&amp;$B54&amp;"'!$A$1")</f>
        <v>6</v>
      </c>
      <c r="G54" s="271" t="str">
        <f t="shared" ca="1" si="2"/>
        <v>par_ok</v>
      </c>
      <c r="I54" s="36"/>
      <c r="P54" s="103" t="s">
        <v>252</v>
      </c>
    </row>
    <row r="55" spans="2:18" ht="14.4" customHeight="1" x14ac:dyDescent="0.3">
      <c r="B55" s="32" t="s">
        <v>49</v>
      </c>
      <c r="D55" s="34">
        <v>7</v>
      </c>
      <c r="F55" s="8" cm="1">
        <f t="array" aca="1" ref="F55" ca="1">INDIRECT("'"&amp;$B55&amp;"'!$A$1")</f>
        <v>7</v>
      </c>
      <c r="G55" s="271" t="str">
        <f t="shared" ca="1" si="2"/>
        <v>par_ok</v>
      </c>
      <c r="I55" s="36"/>
      <c r="P55" s="4" t="s">
        <v>242</v>
      </c>
      <c r="Q55" s="18" t="s">
        <v>584</v>
      </c>
    </row>
    <row r="56" spans="2:18" ht="14.4" customHeight="1" x14ac:dyDescent="0.3">
      <c r="B56" s="32" t="s">
        <v>50</v>
      </c>
      <c r="D56" s="34">
        <v>8</v>
      </c>
      <c r="F56" s="8" cm="1">
        <f t="array" aca="1" ref="F56" ca="1">INDIRECT("'"&amp;$B56&amp;"'!$A$1")</f>
        <v>8</v>
      </c>
      <c r="G56" s="271" t="str">
        <f t="shared" ca="1" si="2"/>
        <v>par_ok</v>
      </c>
      <c r="I56" s="36"/>
      <c r="P56" s="4" t="s">
        <v>148</v>
      </c>
      <c r="Q56" s="18" t="s">
        <v>585</v>
      </c>
      <c r="R56" s="4" t="s">
        <v>156</v>
      </c>
    </row>
    <row r="57" spans="2:18" ht="14.4" customHeight="1" x14ac:dyDescent="0.3">
      <c r="B57" s="32" t="s">
        <v>51</v>
      </c>
      <c r="D57" s="34">
        <v>9</v>
      </c>
      <c r="F57" s="8" cm="1">
        <f t="array" aca="1" ref="F57" ca="1">INDIRECT("'"&amp;$B57&amp;"'!$A$1")</f>
        <v>9</v>
      </c>
      <c r="G57" s="271" t="str">
        <f t="shared" ca="1" si="2"/>
        <v>par_ok</v>
      </c>
      <c r="I57" s="36"/>
      <c r="P57" s="4" t="s">
        <v>149</v>
      </c>
      <c r="Q57" s="18" t="s">
        <v>134</v>
      </c>
      <c r="R57" s="4" t="s">
        <v>157</v>
      </c>
    </row>
    <row r="58" spans="2:18" ht="14.4" customHeight="1" x14ac:dyDescent="0.3">
      <c r="B58" s="32" t="s">
        <v>52</v>
      </c>
      <c r="D58" s="34">
        <v>10</v>
      </c>
      <c r="F58" s="8" cm="1">
        <f t="array" aca="1" ref="F58" ca="1">INDIRECT("'"&amp;$B58&amp;"'!$A$1")</f>
        <v>10</v>
      </c>
      <c r="G58" s="271" t="str">
        <f t="shared" ca="1" si="2"/>
        <v>par_ok</v>
      </c>
      <c r="I58" s="36"/>
      <c r="P58" s="4" t="s">
        <v>243</v>
      </c>
      <c r="Q58" s="18" t="s">
        <v>150</v>
      </c>
    </row>
    <row r="59" spans="2:18" ht="14.4" customHeight="1" x14ac:dyDescent="0.3">
      <c r="B59" s="32" t="s">
        <v>53</v>
      </c>
      <c r="D59" s="34">
        <v>11</v>
      </c>
      <c r="F59" s="8" cm="1">
        <f t="array" aca="1" ref="F59" ca="1">INDIRECT("'"&amp;$B59&amp;"'!$A$1")</f>
        <v>11</v>
      </c>
      <c r="G59" s="271" t="str">
        <f t="shared" ca="1" si="2"/>
        <v>par_ok</v>
      </c>
    </row>
    <row r="60" spans="2:18" ht="14.4" customHeight="1" x14ac:dyDescent="0.3">
      <c r="B60" s="32" t="s">
        <v>54</v>
      </c>
      <c r="D60" s="34">
        <v>12</v>
      </c>
      <c r="F60" s="8" cm="1">
        <f t="array" aca="1" ref="F60" ca="1">INDIRECT("'"&amp;$B60&amp;"'!$A$1")</f>
        <v>12</v>
      </c>
      <c r="G60" s="271" t="str">
        <f t="shared" ca="1" si="2"/>
        <v>par_ok</v>
      </c>
      <c r="P60" s="102" t="s">
        <v>312</v>
      </c>
      <c r="Q60" s="4"/>
    </row>
    <row r="61" spans="2:18" ht="14.4" customHeight="1" x14ac:dyDescent="0.3">
      <c r="B61" s="32" t="s">
        <v>55</v>
      </c>
      <c r="D61" s="34">
        <v>13</v>
      </c>
      <c r="F61" s="8" cm="1">
        <f t="array" aca="1" ref="F61" ca="1">INDIRECT("'"&amp;$B61&amp;"'!$A$1")</f>
        <v>13</v>
      </c>
      <c r="G61" s="271" t="str">
        <f t="shared" ca="1" si="2"/>
        <v>par_ok</v>
      </c>
      <c r="P61" s="4" t="s">
        <v>310</v>
      </c>
      <c r="Q61" s="4" t="s">
        <v>525</v>
      </c>
    </row>
    <row r="62" spans="2:18" ht="14.4" customHeight="1" x14ac:dyDescent="0.3">
      <c r="B62" s="32" t="s">
        <v>56</v>
      </c>
      <c r="D62" s="34">
        <v>14</v>
      </c>
      <c r="F62" s="8" cm="1">
        <f t="array" aca="1" ref="F62" ca="1">INDIRECT("'"&amp;$B62&amp;"'!$A$1")</f>
        <v>14</v>
      </c>
      <c r="G62" s="271" t="str">
        <f t="shared" ca="1" si="2"/>
        <v>par_ok</v>
      </c>
      <c r="P62" s="4" t="s">
        <v>311</v>
      </c>
      <c r="Q62" s="18" t="str">
        <f>"Pokoušíte se zadat trenéra, který není uveden v seznamu. Prosím, vyplňte jméno trenéra správně."&amp;CHAR(10)&amp;"Pokud nevidíte rozevírací šipku, zadejte jméno přesně, jak jste jej zadali na listu "&amp;CHAR(34)&amp;"Základní informace o klubu"&amp;CHAR(34)&amp;" - v části: Vedoucí, trenéři."</f>
        <v>Pokoušíte se zadat trenéra, který není uveden v seznamu. Prosím, vyplňte jméno trenéra správně.
Pokud nevidíte rozevírací šipku, zadejte jméno přesně, jak jste jej zadali na listu "Základní informace o klubu" - v části: Vedoucí, trenéři.</v>
      </c>
    </row>
    <row r="63" spans="2:18" ht="14.4" customHeight="1" x14ac:dyDescent="0.3">
      <c r="B63" s="32" t="s">
        <v>57</v>
      </c>
      <c r="D63" s="34">
        <v>15</v>
      </c>
      <c r="F63" s="8" cm="1">
        <f t="array" aca="1" ref="F63" ca="1">INDIRECT("'"&amp;$B63&amp;"'!$A$1")</f>
        <v>15</v>
      </c>
      <c r="G63" s="271" t="str">
        <f t="shared" ca="1" si="2"/>
        <v>par_ok</v>
      </c>
    </row>
    <row r="64" spans="2:18" ht="14.4" customHeight="1" x14ac:dyDescent="0.3">
      <c r="B64" s="32" t="s">
        <v>58</v>
      </c>
      <c r="D64" s="34">
        <v>16</v>
      </c>
      <c r="F64" s="8" cm="1">
        <f t="array" aca="1" ref="F64" ca="1">INDIRECT("'"&amp;$B64&amp;"'!$A$1")</f>
        <v>16</v>
      </c>
      <c r="G64" s="271" t="str">
        <f t="shared" ca="1" si="2"/>
        <v>par_ok</v>
      </c>
      <c r="P64" s="103" t="s">
        <v>228</v>
      </c>
    </row>
    <row r="65" spans="2:18" ht="14.4" customHeight="1" x14ac:dyDescent="0.3">
      <c r="B65" s="32" t="s">
        <v>59</v>
      </c>
      <c r="D65" s="34">
        <v>17</v>
      </c>
      <c r="F65" s="8" cm="1">
        <f t="array" aca="1" ref="F65" ca="1">INDIRECT("'"&amp;$B65&amp;"'!$A$1")</f>
        <v>17</v>
      </c>
      <c r="G65" s="271" t="str">
        <f t="shared" ca="1" si="2"/>
        <v>par_ok</v>
      </c>
      <c r="P65" s="4" t="s">
        <v>168</v>
      </c>
      <c r="Q65" s="18" t="s">
        <v>177</v>
      </c>
    </row>
    <row r="66" spans="2:18" ht="14.4" customHeight="1" x14ac:dyDescent="0.3">
      <c r="B66" s="32" t="s">
        <v>60</v>
      </c>
      <c r="D66" s="34">
        <v>18</v>
      </c>
      <c r="F66" s="8" cm="1">
        <f t="array" aca="1" ref="F66" ca="1">INDIRECT("'"&amp;$B66&amp;"'!$A$1")</f>
        <v>18</v>
      </c>
      <c r="G66" s="271" t="str">
        <f t="shared" ca="1" si="2"/>
        <v>par_ok</v>
      </c>
      <c r="P66" s="39" t="s">
        <v>245</v>
      </c>
      <c r="Q66" s="18" t="s">
        <v>246</v>
      </c>
    </row>
    <row r="67" spans="2:18" ht="14.4" customHeight="1" x14ac:dyDescent="0.3">
      <c r="B67" s="32" t="s">
        <v>61</v>
      </c>
      <c r="D67" s="34">
        <v>19</v>
      </c>
      <c r="F67" s="8" cm="1">
        <f t="array" aca="1" ref="F67" ca="1">INDIRECT("'"&amp;$B67&amp;"'!$A$1")</f>
        <v>19</v>
      </c>
      <c r="G67" s="271" t="str">
        <f t="shared" ca="1" si="2"/>
        <v>par_ok</v>
      </c>
    </row>
    <row r="68" spans="2:18" ht="14.4" customHeight="1" x14ac:dyDescent="0.3">
      <c r="B68" s="32" t="s">
        <v>62</v>
      </c>
      <c r="D68" s="34">
        <v>20</v>
      </c>
      <c r="F68" s="8" cm="1">
        <f t="array" aca="1" ref="F68" ca="1">INDIRECT("'"&amp;$B68&amp;"'!$A$1")</f>
        <v>20</v>
      </c>
      <c r="G68" s="271" t="str">
        <f t="shared" ca="1" si="2"/>
        <v>par_ok</v>
      </c>
      <c r="P68" s="103" t="s">
        <v>257</v>
      </c>
      <c r="Q68" s="4"/>
    </row>
    <row r="69" spans="2:18" ht="14.4" customHeight="1" x14ac:dyDescent="0.3">
      <c r="B69" s="32" t="s">
        <v>63</v>
      </c>
      <c r="D69" s="34">
        <v>21</v>
      </c>
      <c r="F69" s="8" cm="1">
        <f t="array" aca="1" ref="F69" ca="1">INDIRECT("'"&amp;$B69&amp;"'!$A$1")</f>
        <v>21</v>
      </c>
      <c r="G69" s="271" t="str">
        <f t="shared" ca="1" si="2"/>
        <v>par_ok</v>
      </c>
      <c r="P69" s="4" t="s">
        <v>131</v>
      </c>
      <c r="Q69" s="4" t="s">
        <v>201</v>
      </c>
      <c r="R69" s="4" t="s">
        <v>8</v>
      </c>
    </row>
    <row r="70" spans="2:18" ht="14.4" customHeight="1" x14ac:dyDescent="0.3">
      <c r="B70" s="32" t="s">
        <v>64</v>
      </c>
      <c r="D70" s="34">
        <v>22</v>
      </c>
      <c r="F70" s="8" cm="1">
        <f t="array" aca="1" ref="F70" ca="1">INDIRECT("'"&amp;$B70&amp;"'!$A$1")</f>
        <v>22</v>
      </c>
      <c r="G70" s="271" t="str">
        <f t="shared" ca="1" si="2"/>
        <v>par_ok</v>
      </c>
      <c r="P70" s="4" t="s">
        <v>175</v>
      </c>
      <c r="Q70" s="18" t="s">
        <v>586</v>
      </c>
    </row>
    <row r="71" spans="2:18" ht="14.4" customHeight="1" x14ac:dyDescent="0.3">
      <c r="B71" s="32" t="s">
        <v>65</v>
      </c>
      <c r="D71" s="34">
        <v>23</v>
      </c>
      <c r="F71" s="8" cm="1">
        <f t="array" aca="1" ref="F71" ca="1">INDIRECT("'"&amp;$B71&amp;"'!$A$1")</f>
        <v>23</v>
      </c>
      <c r="G71" s="271" t="str">
        <f t="shared" ca="1" si="2"/>
        <v>par_ok</v>
      </c>
      <c r="P71" s="4" t="s">
        <v>173</v>
      </c>
      <c r="Q71" s="18" t="s">
        <v>214</v>
      </c>
    </row>
    <row r="72" spans="2:18" ht="14.4" customHeight="1" x14ac:dyDescent="0.3">
      <c r="B72" s="32" t="s">
        <v>66</v>
      </c>
      <c r="D72" s="34">
        <v>24</v>
      </c>
      <c r="F72" s="8" cm="1">
        <f t="array" aca="1" ref="F72" ca="1">INDIRECT("'"&amp;$B72&amp;"'!$A$1")</f>
        <v>24</v>
      </c>
      <c r="G72" s="271" t="str">
        <f t="shared" ca="1" si="2"/>
        <v>par_ok</v>
      </c>
      <c r="P72" s="4" t="s">
        <v>169</v>
      </c>
      <c r="Q72" s="4" t="s">
        <v>587</v>
      </c>
      <c r="R72" s="4" t="s">
        <v>170</v>
      </c>
    </row>
    <row r="73" spans="2:18" ht="14.4" customHeight="1" thickBot="1" x14ac:dyDescent="0.35">
      <c r="B73" s="33" t="s">
        <v>67</v>
      </c>
      <c r="D73" s="35">
        <v>25</v>
      </c>
      <c r="F73" s="11" cm="1">
        <f t="array" aca="1" ref="F73" ca="1">INDIRECT("'"&amp;$B73&amp;"'!$A$1")</f>
        <v>25</v>
      </c>
      <c r="G73" s="272" t="str">
        <f t="shared" ca="1" si="2"/>
        <v>par_ok</v>
      </c>
      <c r="P73" s="4" t="s">
        <v>172</v>
      </c>
      <c r="Q73" s="18" t="s">
        <v>588</v>
      </c>
    </row>
    <row r="75" spans="2:18" ht="14.4" customHeight="1" x14ac:dyDescent="0.3">
      <c r="P75" s="103" t="s">
        <v>227</v>
      </c>
      <c r="Q75" s="4"/>
    </row>
    <row r="76" spans="2:18" ht="14.4" customHeight="1" x14ac:dyDescent="0.3">
      <c r="P76" s="4" t="s">
        <v>165</v>
      </c>
      <c r="Q76" s="4" t="s">
        <v>166</v>
      </c>
    </row>
    <row r="77" spans="2:18" ht="14.4" customHeight="1" x14ac:dyDescent="0.3">
      <c r="P77" s="4" t="s">
        <v>171</v>
      </c>
      <c r="Q77" s="18" t="s">
        <v>9</v>
      </c>
    </row>
    <row r="78" spans="2:18" ht="14.4" customHeight="1" x14ac:dyDescent="0.3">
      <c r="P78" s="4" t="s">
        <v>259</v>
      </c>
      <c r="Q78" s="18" t="s">
        <v>164</v>
      </c>
    </row>
    <row r="79" spans="2:18" ht="14.4" customHeight="1" x14ac:dyDescent="0.3">
      <c r="P79" s="4" t="s">
        <v>260</v>
      </c>
      <c r="Q79" s="18" t="s">
        <v>163</v>
      </c>
    </row>
    <row r="80" spans="2:18" ht="14.4" customHeight="1" x14ac:dyDescent="0.3">
      <c r="P80" s="4" t="s">
        <v>174</v>
      </c>
      <c r="Q80" s="18" t="s">
        <v>167</v>
      </c>
    </row>
    <row r="81" spans="16:17" ht="14.4" customHeight="1" x14ac:dyDescent="0.3">
      <c r="P81" s="4" t="s">
        <v>162</v>
      </c>
      <c r="Q81" s="18" t="s">
        <v>593</v>
      </c>
    </row>
    <row r="82" spans="16:17" ht="14.4" customHeight="1" x14ac:dyDescent="0.3">
      <c r="P82" s="4" t="s">
        <v>643</v>
      </c>
      <c r="Q82" s="18" t="s">
        <v>644</v>
      </c>
    </row>
    <row r="84" spans="16:17" ht="14.4" customHeight="1" x14ac:dyDescent="0.3">
      <c r="P84" s="102" t="s">
        <v>229</v>
      </c>
    </row>
    <row r="85" spans="16:17" ht="14.4" customHeight="1" x14ac:dyDescent="0.3">
      <c r="P85" s="4" t="s">
        <v>251</v>
      </c>
      <c r="Q85" s="18" t="s">
        <v>4</v>
      </c>
    </row>
    <row r="86" spans="16:17" ht="14.4" customHeight="1" x14ac:dyDescent="0.3">
      <c r="P86" s="4" t="s">
        <v>250</v>
      </c>
      <c r="Q86" s="18" t="s">
        <v>5</v>
      </c>
    </row>
    <row r="87" spans="16:17" ht="14.4" customHeight="1" x14ac:dyDescent="0.3">
      <c r="P87" s="4" t="s">
        <v>249</v>
      </c>
      <c r="Q87" s="18" t="s">
        <v>6</v>
      </c>
    </row>
    <row r="88" spans="16:17" ht="14.4" customHeight="1" x14ac:dyDescent="0.3">
      <c r="P88" s="4" t="s">
        <v>248</v>
      </c>
      <c r="Q88" s="18" t="s">
        <v>582</v>
      </c>
    </row>
    <row r="90" spans="16:17" ht="14.4" customHeight="1" x14ac:dyDescent="0.3">
      <c r="P90" s="102" t="s">
        <v>230</v>
      </c>
    </row>
    <row r="91" spans="16:17" ht="14.4" customHeight="1" x14ac:dyDescent="0.3">
      <c r="P91" s="4" t="s">
        <v>186</v>
      </c>
      <c r="Q91" s="18" t="s">
        <v>177</v>
      </c>
    </row>
    <row r="92" spans="16:17" ht="14.4" customHeight="1" x14ac:dyDescent="0.3">
      <c r="P92" s="4" t="s">
        <v>187</v>
      </c>
      <c r="Q92" s="18" t="s">
        <v>246</v>
      </c>
    </row>
    <row r="94" spans="16:17" ht="14.4" customHeight="1" x14ac:dyDescent="0.3">
      <c r="P94" s="102" t="s">
        <v>258</v>
      </c>
    </row>
    <row r="95" spans="16:17" ht="14.4" customHeight="1" x14ac:dyDescent="0.3">
      <c r="P95" s="4" t="s">
        <v>523</v>
      </c>
      <c r="Q95" s="18" t="s">
        <v>188</v>
      </c>
    </row>
    <row r="96" spans="16:17" ht="14.4" customHeight="1" x14ac:dyDescent="0.3">
      <c r="P96" s="4" t="s">
        <v>524</v>
      </c>
      <c r="Q96" s="18" t="s">
        <v>189</v>
      </c>
    </row>
    <row r="97" spans="1:18" ht="14.4" customHeight="1" x14ac:dyDescent="0.3">
      <c r="P97" s="4" t="s">
        <v>185</v>
      </c>
      <c r="Q97" s="18" t="s">
        <v>589</v>
      </c>
    </row>
    <row r="98" spans="1:18" ht="14.4" customHeight="1" x14ac:dyDescent="0.3">
      <c r="P98" s="4" t="s">
        <v>261</v>
      </c>
      <c r="Q98" s="18" t="s">
        <v>7</v>
      </c>
    </row>
    <row r="99" spans="1:18" ht="14.4" customHeight="1" x14ac:dyDescent="0.3">
      <c r="N99" s="1"/>
      <c r="O99" s="1"/>
    </row>
    <row r="100" spans="1:18" ht="14.4" customHeight="1" x14ac:dyDescent="0.3">
      <c r="P100" s="108" t="s">
        <v>535</v>
      </c>
    </row>
    <row r="101" spans="1:18" ht="14.4" customHeight="1" x14ac:dyDescent="0.3">
      <c r="P101" s="4" t="s">
        <v>318</v>
      </c>
      <c r="Q101" s="18" t="s">
        <v>322</v>
      </c>
      <c r="R101" s="4" t="s">
        <v>10</v>
      </c>
    </row>
    <row r="102" spans="1:18" ht="14.4" customHeight="1" x14ac:dyDescent="0.3">
      <c r="P102" s="4" t="s">
        <v>320</v>
      </c>
      <c r="Q102" s="18" t="str">
        <f>"Bez udělěného souhlasu nelze zpracovávat osobní údaje uvedené v příhlášce a nelze Vás zařadit mezi přihlášené. (vybráno: "&amp;CHAR(34)&amp;par_potvrzuji&amp;CHAR(34)&amp;")"</f>
        <v>Bez udělěného souhlasu nelze zpracovávat osobní údaje uvedené v příhlášce a nelze Vás zařadit mezi přihlášené. (vybráno: "Potvrzuji")</v>
      </c>
      <c r="R102" s="4" t="s">
        <v>11</v>
      </c>
    </row>
    <row r="103" spans="1:18" ht="14.4" customHeight="1" x14ac:dyDescent="0.3">
      <c r="P103" s="4" t="s">
        <v>319</v>
      </c>
      <c r="Q103" s="18" t="s">
        <v>12</v>
      </c>
      <c r="R103" s="4" t="s">
        <v>13</v>
      </c>
    </row>
    <row r="104" spans="1:18" ht="14.4" customHeight="1" x14ac:dyDescent="0.3">
      <c r="A104" s="39"/>
      <c r="B104" s="39"/>
      <c r="C104" s="39"/>
      <c r="D104" s="39"/>
    </row>
    <row r="105" spans="1:18" ht="14.4" customHeight="1" x14ac:dyDescent="0.3">
      <c r="A105" s="39"/>
      <c r="P105" s="224" t="s">
        <v>559</v>
      </c>
    </row>
    <row r="106" spans="1:18" ht="14.4" customHeight="1" x14ac:dyDescent="0.3">
      <c r="A106" s="39"/>
      <c r="P106" s="254" t="s">
        <v>560</v>
      </c>
    </row>
    <row r="107" spans="1:18" ht="14.4" customHeight="1" x14ac:dyDescent="0.3">
      <c r="A107" s="39"/>
      <c r="B107" s="39"/>
      <c r="C107" s="39"/>
      <c r="P107" s="18" t="s">
        <v>520</v>
      </c>
      <c r="Q107" s="18" t="s">
        <v>520</v>
      </c>
    </row>
    <row r="108" spans="1:18" ht="14.4" customHeight="1" x14ac:dyDescent="0.3">
      <c r="A108" s="39"/>
      <c r="B108" s="39"/>
      <c r="C108" s="39"/>
      <c r="P108" s="4" t="s">
        <v>526</v>
      </c>
      <c r="Q108" s="18" t="s">
        <v>527</v>
      </c>
    </row>
    <row r="109" spans="1:18" ht="14.4" customHeight="1" x14ac:dyDescent="0.3">
      <c r="A109" s="39"/>
      <c r="B109" s="39"/>
      <c r="C109" s="39"/>
      <c r="P109" s="4" t="s">
        <v>528</v>
      </c>
      <c r="Q109" s="18" t="s">
        <v>532</v>
      </c>
      <c r="R109" s="18"/>
    </row>
    <row r="110" spans="1:18" ht="14.4" customHeight="1" x14ac:dyDescent="0.3">
      <c r="A110" s="39"/>
      <c r="B110" s="39"/>
      <c r="C110" s="39"/>
      <c r="P110" s="4" t="s">
        <v>530</v>
      </c>
      <c r="Q110" s="18" t="s">
        <v>533</v>
      </c>
      <c r="R110" s="18"/>
    </row>
    <row r="111" spans="1:18" ht="14.4" customHeight="1" x14ac:dyDescent="0.3">
      <c r="A111" s="39"/>
      <c r="B111" s="39"/>
      <c r="C111" s="46"/>
      <c r="P111" s="4" t="s">
        <v>529</v>
      </c>
      <c r="Q111" s="18" t="s">
        <v>534</v>
      </c>
      <c r="R111" s="18"/>
    </row>
    <row r="112" spans="1:18" ht="14.4" customHeight="1" x14ac:dyDescent="0.3">
      <c r="A112" s="39"/>
      <c r="B112" s="39"/>
      <c r="C112" s="46"/>
      <c r="P112" s="4" t="s">
        <v>531</v>
      </c>
      <c r="Q112" s="18" t="s">
        <v>594</v>
      </c>
    </row>
    <row r="113" spans="1:17" ht="14.4" customHeight="1" x14ac:dyDescent="0.3">
      <c r="A113" s="39"/>
      <c r="B113" s="39"/>
      <c r="C113" s="41"/>
      <c r="D113" s="39"/>
      <c r="P113" s="39" t="s">
        <v>596</v>
      </c>
      <c r="Q113" s="18" t="s">
        <v>597</v>
      </c>
    </row>
    <row r="114" spans="1:17" ht="14.4" customHeight="1" x14ac:dyDescent="0.3">
      <c r="A114" s="39"/>
      <c r="B114" s="39"/>
      <c r="C114" s="39"/>
      <c r="D114" s="39"/>
    </row>
    <row r="115" spans="1:17" ht="14.4" customHeight="1" x14ac:dyDescent="0.3">
      <c r="P115" s="254" t="s">
        <v>561</v>
      </c>
    </row>
    <row r="116" spans="1:17" ht="14.4" customHeight="1" x14ac:dyDescent="0.3">
      <c r="P116" s="4" t="s">
        <v>563</v>
      </c>
      <c r="Q116" s="42" t="s">
        <v>565</v>
      </c>
    </row>
    <row r="117" spans="1:17" ht="14.4" customHeight="1" x14ac:dyDescent="0.3">
      <c r="P117" s="4" t="s">
        <v>564</v>
      </c>
      <c r="Q117" s="18" t="s">
        <v>590</v>
      </c>
    </row>
    <row r="118" spans="1:17" ht="14.4" customHeight="1" x14ac:dyDescent="0.3">
      <c r="P118" s="4" t="s">
        <v>569</v>
      </c>
      <c r="Q118" s="18" t="s">
        <v>591</v>
      </c>
    </row>
    <row r="120" spans="1:17" ht="14.4" customHeight="1" x14ac:dyDescent="0.3">
      <c r="Q120" s="41"/>
    </row>
    <row r="121" spans="1:17" ht="14.4" customHeight="1" x14ac:dyDescent="0.3">
      <c r="P121" s="41"/>
      <c r="Q121" s="41"/>
    </row>
    <row r="122" spans="1:17" ht="14.4" customHeight="1" x14ac:dyDescent="0.3">
      <c r="P122" s="41"/>
      <c r="Q122" s="41"/>
    </row>
    <row r="128" spans="1:17" ht="14.4" customHeight="1" x14ac:dyDescent="0.3">
      <c r="P128" s="39"/>
    </row>
    <row r="133" spans="18:18" ht="14.4" customHeight="1" x14ac:dyDescent="0.3">
      <c r="R133" s="1"/>
    </row>
    <row r="135" spans="18:18" ht="14.4" customHeight="1" x14ac:dyDescent="0.3">
      <c r="R135" s="432"/>
    </row>
    <row r="136" spans="18:18" ht="14.4" customHeight="1" x14ac:dyDescent="0.3">
      <c r="R136" s="432"/>
    </row>
    <row r="139" spans="18:18" ht="14.4" customHeight="1" x14ac:dyDescent="0.3">
      <c r="R139" s="18"/>
    </row>
    <row r="140" spans="18:18" ht="14.4" customHeight="1" x14ac:dyDescent="0.3">
      <c r="R140" s="18"/>
    </row>
    <row r="223" spans="1:16" x14ac:dyDescent="0.3">
      <c r="A223" s="1"/>
      <c r="D223" s="5"/>
      <c r="P223" s="39"/>
    </row>
    <row r="225" spans="17:17" ht="14.4" customHeight="1" x14ac:dyDescent="0.3">
      <c r="Q225" s="4"/>
    </row>
    <row r="226" spans="17:17" ht="14.4" customHeight="1" x14ac:dyDescent="0.3">
      <c r="Q226" s="4"/>
    </row>
    <row r="227" spans="17:17" ht="14.4" customHeight="1" x14ac:dyDescent="0.3">
      <c r="Q227" s="4"/>
    </row>
    <row r="228" spans="17:17" ht="14.4" customHeight="1" x14ac:dyDescent="0.3">
      <c r="Q228" s="4"/>
    </row>
    <row r="229" spans="17:17" ht="14.4" customHeight="1" x14ac:dyDescent="0.3">
      <c r="Q229" s="4"/>
    </row>
    <row r="230" spans="17:17" ht="14.4" customHeight="1" x14ac:dyDescent="0.3">
      <c r="Q230" s="4"/>
    </row>
    <row r="231" spans="17:17" ht="14.4" customHeight="1" x14ac:dyDescent="0.3">
      <c r="Q231" s="4"/>
    </row>
    <row r="232" spans="17:17" ht="14.4" customHeight="1" x14ac:dyDescent="0.3">
      <c r="Q232" s="4"/>
    </row>
    <row r="233" spans="17:17" ht="14.4" customHeight="1" x14ac:dyDescent="0.3">
      <c r="Q233" s="4"/>
    </row>
    <row r="234" spans="17:17" ht="14.4" customHeight="1" x14ac:dyDescent="0.3">
      <c r="Q234" s="4"/>
    </row>
    <row r="235" spans="17:17" ht="14.4" customHeight="1" x14ac:dyDescent="0.3">
      <c r="Q235" s="4"/>
    </row>
    <row r="236" spans="17:17" ht="14.4" customHeight="1" x14ac:dyDescent="0.3">
      <c r="Q236" s="4"/>
    </row>
    <row r="237" spans="17:17" ht="14.4" customHeight="1" x14ac:dyDescent="0.3">
      <c r="Q237" s="4"/>
    </row>
    <row r="238" spans="17:17" ht="14.4" customHeight="1" x14ac:dyDescent="0.3">
      <c r="Q238" s="4"/>
    </row>
    <row r="239" spans="17:17" ht="14.4" customHeight="1" x14ac:dyDescent="0.3">
      <c r="Q239" s="4"/>
    </row>
    <row r="240" spans="17:17" ht="14.4" customHeight="1" x14ac:dyDescent="0.3">
      <c r="Q240" s="4"/>
    </row>
    <row r="241" spans="17:17" ht="14.4" customHeight="1" x14ac:dyDescent="0.3">
      <c r="Q241" s="4"/>
    </row>
    <row r="242" spans="17:17" ht="14.4" customHeight="1" x14ac:dyDescent="0.3">
      <c r="Q242" s="4"/>
    </row>
    <row r="243" spans="17:17" ht="14.4" customHeight="1" x14ac:dyDescent="0.3">
      <c r="Q243" s="4"/>
    </row>
    <row r="244" spans="17:17" ht="14.4" customHeight="1" x14ac:dyDescent="0.3">
      <c r="Q244" s="4"/>
    </row>
    <row r="245" spans="17:17" ht="33" customHeight="1" x14ac:dyDescent="0.3">
      <c r="Q245" s="4"/>
    </row>
    <row r="246" spans="17:17" ht="14.4" customHeight="1" x14ac:dyDescent="0.3">
      <c r="Q246" s="4"/>
    </row>
    <row r="247" spans="17:17" ht="14.4" customHeight="1" x14ac:dyDescent="0.3">
      <c r="Q247" s="4"/>
    </row>
    <row r="248" spans="17:17" ht="14.4" customHeight="1" x14ac:dyDescent="0.3">
      <c r="Q248" s="4"/>
    </row>
    <row r="249" spans="17:17" ht="14.4" customHeight="1" x14ac:dyDescent="0.3">
      <c r="Q249" s="4"/>
    </row>
    <row r="250" spans="17:17" ht="14.4" customHeight="1" x14ac:dyDescent="0.3">
      <c r="Q250" s="4"/>
    </row>
    <row r="251" spans="17:17" ht="14.4" customHeight="1" x14ac:dyDescent="0.3">
      <c r="Q251" s="4"/>
    </row>
    <row r="252" spans="17:17" ht="14.4" customHeight="1" x14ac:dyDescent="0.3">
      <c r="Q252" s="4"/>
    </row>
    <row r="253" spans="17:17" ht="14.4" customHeight="1" x14ac:dyDescent="0.3">
      <c r="Q253" s="4"/>
    </row>
    <row r="254" spans="17:17" ht="14.4" customHeight="1" x14ac:dyDescent="0.3">
      <c r="Q254" s="4"/>
    </row>
    <row r="255" spans="17:17" ht="14.4" customHeight="1" x14ac:dyDescent="0.3">
      <c r="Q255" s="4"/>
    </row>
    <row r="256" spans="17:17" ht="14.4" customHeight="1" x14ac:dyDescent="0.3">
      <c r="Q256" s="4"/>
    </row>
    <row r="257" spans="17:17" ht="14.4" customHeight="1" x14ac:dyDescent="0.3">
      <c r="Q257" s="4"/>
    </row>
    <row r="258" spans="17:17" ht="14.4" customHeight="1" x14ac:dyDescent="0.3">
      <c r="Q258" s="4"/>
    </row>
    <row r="259" spans="17:17" ht="14.4" customHeight="1" x14ac:dyDescent="0.3">
      <c r="Q259" s="4"/>
    </row>
    <row r="260" spans="17:17" ht="14.4" customHeight="1" x14ac:dyDescent="0.3">
      <c r="Q260" s="4"/>
    </row>
    <row r="261" spans="17:17" ht="14.4" customHeight="1" x14ac:dyDescent="0.3">
      <c r="Q261" s="4"/>
    </row>
    <row r="262" spans="17:17" ht="14.4" customHeight="1" x14ac:dyDescent="0.3">
      <c r="Q262" s="4"/>
    </row>
    <row r="263" spans="17:17" ht="14.4" customHeight="1" x14ac:dyDescent="0.3">
      <c r="Q263" s="4"/>
    </row>
    <row r="264" spans="17:17" ht="14.4" customHeight="1" x14ac:dyDescent="0.3">
      <c r="Q264" s="4"/>
    </row>
    <row r="265" spans="17:17" ht="14.4" customHeight="1" x14ac:dyDescent="0.3">
      <c r="Q265" s="4"/>
    </row>
    <row r="266" spans="17:17" ht="14.4" customHeight="1" x14ac:dyDescent="0.3">
      <c r="Q266" s="4"/>
    </row>
    <row r="267" spans="17:17" ht="14.4" customHeight="1" x14ac:dyDescent="0.3">
      <c r="Q267" s="4"/>
    </row>
    <row r="268" spans="17:17" ht="14.4" customHeight="1" x14ac:dyDescent="0.3">
      <c r="Q268" s="4"/>
    </row>
    <row r="269" spans="17:17" ht="14.4" customHeight="1" x14ac:dyDescent="0.3">
      <c r="Q269" s="4"/>
    </row>
    <row r="270" spans="17:17" ht="14.4" customHeight="1" x14ac:dyDescent="0.3">
      <c r="Q270" s="4"/>
    </row>
    <row r="271" spans="17:17" ht="14.4" customHeight="1" x14ac:dyDescent="0.3">
      <c r="Q271" s="4"/>
    </row>
    <row r="272" spans="17:17" ht="14.4" customHeight="1" x14ac:dyDescent="0.3">
      <c r="Q272" s="4"/>
    </row>
    <row r="273" spans="17:17" ht="14.4" customHeight="1" x14ac:dyDescent="0.3">
      <c r="Q273" s="4"/>
    </row>
    <row r="274" spans="17:17" ht="14.4" customHeight="1" x14ac:dyDescent="0.3">
      <c r="Q274" s="4"/>
    </row>
    <row r="275" spans="17:17" ht="14.4" customHeight="1" x14ac:dyDescent="0.3">
      <c r="Q275" s="4"/>
    </row>
    <row r="276" spans="17:17" ht="14.4" customHeight="1" x14ac:dyDescent="0.3">
      <c r="Q276" s="4"/>
    </row>
    <row r="277" spans="17:17" ht="14.4" customHeight="1" x14ac:dyDescent="0.3">
      <c r="Q277" s="4"/>
    </row>
    <row r="278" spans="17:17" ht="14.4" customHeight="1" x14ac:dyDescent="0.3">
      <c r="Q278" s="4"/>
    </row>
    <row r="279" spans="17:17" ht="14.4" customHeight="1" x14ac:dyDescent="0.3">
      <c r="Q279" s="4"/>
    </row>
    <row r="280" spans="17:17" ht="14.4" customHeight="1" x14ac:dyDescent="0.3">
      <c r="Q280" s="4"/>
    </row>
    <row r="281" spans="17:17" ht="14.4" customHeight="1" x14ac:dyDescent="0.3">
      <c r="Q281" s="4"/>
    </row>
    <row r="282" spans="17:17" ht="14.4" customHeight="1" x14ac:dyDescent="0.3">
      <c r="Q282" s="4"/>
    </row>
    <row r="283" spans="17:17" ht="14.4" customHeight="1" x14ac:dyDescent="0.3">
      <c r="Q283" s="4"/>
    </row>
    <row r="284" spans="17:17" ht="14.4" customHeight="1" x14ac:dyDescent="0.3">
      <c r="Q284" s="4"/>
    </row>
    <row r="285" spans="17:17" ht="14.4" customHeight="1" x14ac:dyDescent="0.3">
      <c r="Q285" s="4"/>
    </row>
    <row r="286" spans="17:17" ht="14.4" customHeight="1" x14ac:dyDescent="0.3">
      <c r="Q286" s="4"/>
    </row>
    <row r="287" spans="17:17" ht="14.4" customHeight="1" x14ac:dyDescent="0.3">
      <c r="Q287" s="4"/>
    </row>
    <row r="288" spans="17:17" ht="14.4" customHeight="1" x14ac:dyDescent="0.3">
      <c r="Q288" s="4"/>
    </row>
    <row r="289" spans="17:17" ht="14.4" customHeight="1" x14ac:dyDescent="0.3">
      <c r="Q289" s="4"/>
    </row>
    <row r="290" spans="17:17" ht="14.4" customHeight="1" x14ac:dyDescent="0.3">
      <c r="Q290" s="4"/>
    </row>
    <row r="291" spans="17:17" ht="14.4" customHeight="1" x14ac:dyDescent="0.3">
      <c r="Q291" s="4"/>
    </row>
    <row r="292" spans="17:17" ht="14.4" customHeight="1" x14ac:dyDescent="0.3">
      <c r="Q292" s="4"/>
    </row>
    <row r="293" spans="17:17" ht="14.4" customHeight="1" x14ac:dyDescent="0.3">
      <c r="Q293" s="4"/>
    </row>
    <row r="294" spans="17:17" ht="14.4" customHeight="1" x14ac:dyDescent="0.3">
      <c r="Q294" s="4"/>
    </row>
    <row r="295" spans="17:17" ht="14.4" customHeight="1" x14ac:dyDescent="0.3">
      <c r="Q295" s="4"/>
    </row>
    <row r="296" spans="17:17" ht="14.4" customHeight="1" x14ac:dyDescent="0.3">
      <c r="Q296" s="4"/>
    </row>
    <row r="297" spans="17:17" ht="14.4" customHeight="1" x14ac:dyDescent="0.3">
      <c r="Q297" s="4"/>
    </row>
    <row r="298" spans="17:17" ht="14.4" customHeight="1" x14ac:dyDescent="0.3">
      <c r="Q298" s="4"/>
    </row>
    <row r="299" spans="17:17" ht="14.4" customHeight="1" x14ac:dyDescent="0.3">
      <c r="Q299" s="4"/>
    </row>
    <row r="300" spans="17:17" ht="14.4" customHeight="1" x14ac:dyDescent="0.3">
      <c r="Q300" s="4"/>
    </row>
    <row r="301" spans="17:17" ht="14.4" customHeight="1" x14ac:dyDescent="0.3">
      <c r="Q301" s="4"/>
    </row>
    <row r="302" spans="17:17" ht="14.4" customHeight="1" x14ac:dyDescent="0.3">
      <c r="Q302" s="4"/>
    </row>
    <row r="303" spans="17:17" ht="14.4" customHeight="1" x14ac:dyDescent="0.3">
      <c r="Q303" s="4"/>
    </row>
    <row r="304" spans="17:17" ht="14.4" customHeight="1" x14ac:dyDescent="0.3">
      <c r="Q304" s="4"/>
    </row>
    <row r="305" spans="17:17" ht="14.4" customHeight="1" x14ac:dyDescent="0.3">
      <c r="Q305" s="4"/>
    </row>
    <row r="306" spans="17:17" ht="14.4" customHeight="1" x14ac:dyDescent="0.3">
      <c r="Q306" s="4"/>
    </row>
    <row r="307" spans="17:17" ht="14.4" customHeight="1" x14ac:dyDescent="0.3">
      <c r="Q307" s="4"/>
    </row>
    <row r="308" spans="17:17" ht="14.4" customHeight="1" x14ac:dyDescent="0.3">
      <c r="Q308" s="4"/>
    </row>
    <row r="309" spans="17:17" ht="14.4" customHeight="1" x14ac:dyDescent="0.3">
      <c r="Q309" s="4"/>
    </row>
    <row r="310" spans="17:17" ht="14.4" customHeight="1" x14ac:dyDescent="0.3">
      <c r="Q310" s="4"/>
    </row>
    <row r="311" spans="17:17" ht="14.4" customHeight="1" x14ac:dyDescent="0.3">
      <c r="Q311" s="4"/>
    </row>
    <row r="312" spans="17:17" ht="14.4" customHeight="1" x14ac:dyDescent="0.3">
      <c r="Q312" s="4"/>
    </row>
    <row r="313" spans="17:17" ht="14.4" customHeight="1" x14ac:dyDescent="0.3">
      <c r="Q313" s="4"/>
    </row>
    <row r="314" spans="17:17" ht="14.4" customHeight="1" x14ac:dyDescent="0.3">
      <c r="Q314" s="4"/>
    </row>
    <row r="315" spans="17:17" ht="14.4" customHeight="1" x14ac:dyDescent="0.3">
      <c r="Q315" s="4"/>
    </row>
    <row r="316" spans="17:17" ht="14.4" customHeight="1" x14ac:dyDescent="0.3">
      <c r="Q316" s="4"/>
    </row>
    <row r="317" spans="17:17" ht="14.4" customHeight="1" x14ac:dyDescent="0.3">
      <c r="Q317" s="4"/>
    </row>
    <row r="318" spans="17:17" ht="14.4" customHeight="1" x14ac:dyDescent="0.3">
      <c r="Q318" s="4"/>
    </row>
    <row r="319" spans="17:17" ht="14.4" customHeight="1" x14ac:dyDescent="0.3">
      <c r="Q319" s="4"/>
    </row>
    <row r="320" spans="17:17" ht="14.4" customHeight="1" x14ac:dyDescent="0.3">
      <c r="Q320" s="4"/>
    </row>
    <row r="321" spans="1:17" ht="14.4" customHeight="1" x14ac:dyDescent="0.3">
      <c r="Q321" s="4"/>
    </row>
    <row r="322" spans="1:17" ht="14.4" customHeight="1" x14ac:dyDescent="0.3">
      <c r="Q322" s="4"/>
    </row>
    <row r="323" spans="1:17" ht="14.4" customHeight="1" x14ac:dyDescent="0.3">
      <c r="Q323" s="4"/>
    </row>
    <row r="324" spans="1:17" ht="14.4" customHeight="1" x14ac:dyDescent="0.3">
      <c r="Q324" s="4"/>
    </row>
    <row r="325" spans="1:17" ht="14.4" customHeight="1" x14ac:dyDescent="0.3">
      <c r="Q325" s="4"/>
    </row>
    <row r="326" spans="1:17" ht="14.4" customHeight="1" x14ac:dyDescent="0.3">
      <c r="Q326" s="4"/>
    </row>
    <row r="327" spans="1:17" ht="14.4" customHeight="1" x14ac:dyDescent="0.3">
      <c r="Q327" s="4"/>
    </row>
    <row r="328" spans="1:17" ht="14.4" customHeight="1" x14ac:dyDescent="0.3">
      <c r="Q328" s="4"/>
    </row>
    <row r="329" spans="1:17" ht="14.4" customHeight="1" x14ac:dyDescent="0.3">
      <c r="Q329" s="4"/>
    </row>
    <row r="330" spans="1:17" ht="14.4" customHeight="1" x14ac:dyDescent="0.3">
      <c r="Q330" s="4"/>
    </row>
    <row r="331" spans="1:17" ht="14.4" customHeight="1" x14ac:dyDescent="0.3">
      <c r="Q331" s="4"/>
    </row>
    <row r="332" spans="1:17" ht="14.4" customHeight="1" x14ac:dyDescent="0.3">
      <c r="Q332" s="4"/>
    </row>
    <row r="333" spans="1:17" ht="14.4" customHeight="1" x14ac:dyDescent="0.3">
      <c r="Q333" s="4"/>
    </row>
    <row r="334" spans="1:17" ht="14.4" customHeight="1" x14ac:dyDescent="0.3">
      <c r="A334" s="39"/>
      <c r="B334" s="39"/>
      <c r="C334" s="39"/>
      <c r="D334" s="39"/>
      <c r="Q334" s="4"/>
    </row>
    <row r="335" spans="1:17" ht="14.4" customHeight="1" x14ac:dyDescent="0.3">
      <c r="B335" s="39"/>
      <c r="C335" s="39"/>
      <c r="Q335" s="4"/>
    </row>
    <row r="336" spans="1:17" ht="14.4" customHeight="1" x14ac:dyDescent="0.3">
      <c r="B336" s="39"/>
      <c r="C336" s="39"/>
      <c r="Q336" s="4"/>
    </row>
    <row r="337" spans="2:17" ht="14.4" customHeight="1" x14ac:dyDescent="0.3">
      <c r="B337" s="39"/>
      <c r="C337" s="39"/>
      <c r="Q337" s="4"/>
    </row>
    <row r="338" spans="2:17" ht="14.4" customHeight="1" x14ac:dyDescent="0.3">
      <c r="B338" s="39"/>
      <c r="C338" s="39"/>
      <c r="Q338" s="4"/>
    </row>
    <row r="339" spans="2:17" ht="14.4" customHeight="1" x14ac:dyDescent="0.3">
      <c r="B339" s="39"/>
      <c r="C339" s="39"/>
      <c r="Q339" s="4"/>
    </row>
    <row r="340" spans="2:17" ht="14.4" customHeight="1" x14ac:dyDescent="0.3">
      <c r="B340" s="39"/>
      <c r="C340" s="39"/>
      <c r="Q340" s="4"/>
    </row>
    <row r="341" spans="2:17" ht="14.4" customHeight="1" x14ac:dyDescent="0.3">
      <c r="B341" s="39"/>
      <c r="C341" s="39"/>
      <c r="Q341" s="4"/>
    </row>
    <row r="342" spans="2:17" ht="14.4" customHeight="1" x14ac:dyDescent="0.3">
      <c r="B342" s="39"/>
      <c r="C342" s="39"/>
      <c r="Q342" s="4"/>
    </row>
    <row r="343" spans="2:17" ht="14.4" customHeight="1" x14ac:dyDescent="0.3">
      <c r="B343" s="39"/>
      <c r="C343" s="39"/>
      <c r="Q343" s="4"/>
    </row>
    <row r="344" spans="2:17" ht="14.4" customHeight="1" x14ac:dyDescent="0.3">
      <c r="B344" s="39"/>
      <c r="C344" s="39"/>
      <c r="Q344" s="4"/>
    </row>
    <row r="347" spans="2:17" ht="14.4" customHeight="1" x14ac:dyDescent="0.3">
      <c r="Q347" s="4"/>
    </row>
    <row r="348" spans="2:17" ht="14.4" customHeight="1" x14ac:dyDescent="0.3">
      <c r="Q348" s="4"/>
    </row>
    <row r="349" spans="2:17" ht="14.4" customHeight="1" x14ac:dyDescent="0.3">
      <c r="Q349" s="4"/>
    </row>
    <row r="350" spans="2:17" ht="14.4" customHeight="1" x14ac:dyDescent="0.3">
      <c r="Q350" s="4"/>
    </row>
    <row r="351" spans="2:17" ht="14.4" customHeight="1" x14ac:dyDescent="0.3">
      <c r="Q351" s="4"/>
    </row>
    <row r="352" spans="2:17" ht="14.4" customHeight="1" x14ac:dyDescent="0.3">
      <c r="Q352" s="4"/>
    </row>
    <row r="353" spans="17:17" ht="14.4" customHeight="1" x14ac:dyDescent="0.3">
      <c r="Q353" s="4"/>
    </row>
    <row r="354" spans="17:17" ht="14.4" customHeight="1" x14ac:dyDescent="0.3">
      <c r="Q354" s="4"/>
    </row>
    <row r="355" spans="17:17" ht="14.4" customHeight="1" x14ac:dyDescent="0.3">
      <c r="Q355" s="4"/>
    </row>
    <row r="357" spans="17:17" ht="14.4" customHeight="1" x14ac:dyDescent="0.3">
      <c r="Q357" s="4"/>
    </row>
    <row r="358" spans="17:17" ht="14.4" customHeight="1" x14ac:dyDescent="0.3">
      <c r="Q358" s="4"/>
    </row>
    <row r="404" spans="3:17" ht="14.4" customHeight="1" x14ac:dyDescent="0.3"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Q404" s="4"/>
    </row>
    <row r="405" spans="3:17" ht="14.4" customHeight="1" x14ac:dyDescent="0.3"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43"/>
    </row>
    <row r="406" spans="3:17" ht="14.4" customHeight="1" x14ac:dyDescent="0.3">
      <c r="C406" s="39"/>
      <c r="D406" s="39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39"/>
      <c r="P406" s="39"/>
    </row>
    <row r="407" spans="3:17" ht="14.4" customHeight="1" x14ac:dyDescent="0.3">
      <c r="C407" s="39"/>
      <c r="D407" s="39"/>
      <c r="E407" s="39"/>
      <c r="F407" s="44"/>
      <c r="G407" s="44"/>
      <c r="H407" s="44"/>
      <c r="I407" s="44"/>
      <c r="J407" s="44"/>
      <c r="K407" s="44"/>
      <c r="L407" s="44"/>
      <c r="M407" s="44"/>
      <c r="N407" s="44"/>
      <c r="O407" s="43"/>
      <c r="P407" s="43"/>
    </row>
    <row r="408" spans="3:17" ht="14.4" customHeight="1" x14ac:dyDescent="0.3">
      <c r="C408" s="39"/>
      <c r="D408" s="39"/>
      <c r="E408" s="39"/>
      <c r="F408" s="44"/>
      <c r="G408" s="44"/>
      <c r="H408" s="44"/>
      <c r="I408" s="44"/>
      <c r="J408" s="44"/>
      <c r="K408" s="44"/>
      <c r="L408" s="44"/>
      <c r="M408" s="44"/>
      <c r="N408" s="44"/>
      <c r="O408" s="43"/>
      <c r="P408" s="43"/>
    </row>
    <row r="409" spans="3:17" ht="14.4" customHeight="1" x14ac:dyDescent="0.3">
      <c r="C409" s="39"/>
      <c r="D409" s="39"/>
      <c r="E409" s="39"/>
      <c r="F409" s="44"/>
      <c r="G409" s="44"/>
      <c r="H409" s="44"/>
      <c r="I409" s="44"/>
      <c r="J409" s="44"/>
      <c r="K409" s="44"/>
      <c r="L409" s="44"/>
      <c r="M409" s="44"/>
      <c r="N409" s="44"/>
      <c r="O409" s="43"/>
      <c r="P409" s="43"/>
    </row>
    <row r="410" spans="3:17" ht="14.4" customHeight="1" x14ac:dyDescent="0.3">
      <c r="C410" s="39"/>
      <c r="D410" s="39"/>
      <c r="E410" s="39"/>
      <c r="F410" s="44"/>
      <c r="G410" s="44"/>
      <c r="H410" s="44"/>
      <c r="I410" s="44"/>
      <c r="J410" s="44"/>
      <c r="K410" s="44"/>
      <c r="L410" s="44"/>
      <c r="M410" s="44"/>
      <c r="N410" s="44"/>
      <c r="O410" s="43"/>
      <c r="P410" s="43"/>
    </row>
    <row r="411" spans="3:17" ht="14.4" customHeight="1" x14ac:dyDescent="0.3">
      <c r="C411" s="39"/>
      <c r="D411" s="39"/>
      <c r="E411" s="39"/>
      <c r="F411" s="44"/>
      <c r="G411" s="44"/>
      <c r="H411" s="44"/>
      <c r="I411" s="44"/>
      <c r="J411" s="44"/>
      <c r="K411" s="44"/>
      <c r="L411" s="44"/>
      <c r="M411" s="44"/>
      <c r="N411" s="44"/>
      <c r="O411" s="43"/>
      <c r="P411" s="43"/>
    </row>
    <row r="412" spans="3:17" ht="14.4" customHeight="1" x14ac:dyDescent="0.3">
      <c r="C412" s="39"/>
      <c r="D412" s="39"/>
      <c r="E412" s="39"/>
      <c r="F412" s="44"/>
      <c r="G412" s="44"/>
      <c r="H412" s="44"/>
      <c r="I412" s="44"/>
      <c r="J412" s="44"/>
      <c r="K412" s="44"/>
      <c r="L412" s="44"/>
      <c r="M412" s="44"/>
      <c r="N412" s="44"/>
      <c r="O412" s="43"/>
      <c r="P412" s="43"/>
    </row>
    <row r="413" spans="3:17" ht="14.4" customHeight="1" x14ac:dyDescent="0.3">
      <c r="C413" s="39"/>
      <c r="D413" s="39"/>
      <c r="E413" s="39"/>
      <c r="F413" s="44"/>
      <c r="G413" s="44"/>
      <c r="H413" s="44"/>
      <c r="I413" s="44"/>
      <c r="J413" s="44"/>
      <c r="K413" s="44"/>
      <c r="L413" s="44"/>
      <c r="M413" s="44"/>
      <c r="N413" s="44"/>
      <c r="O413" s="43"/>
      <c r="P413" s="43"/>
    </row>
    <row r="414" spans="3:17" ht="14.4" customHeight="1" x14ac:dyDescent="0.3">
      <c r="C414" s="39"/>
      <c r="D414" s="39"/>
      <c r="E414" s="39"/>
      <c r="F414" s="44"/>
      <c r="G414" s="44"/>
      <c r="H414" s="44"/>
      <c r="I414" s="44"/>
      <c r="J414" s="44"/>
      <c r="K414" s="44"/>
      <c r="L414" s="44"/>
      <c r="M414" s="44"/>
      <c r="N414" s="44"/>
      <c r="O414" s="43"/>
      <c r="P414" s="43"/>
    </row>
    <row r="415" spans="3:17" ht="14.4" customHeight="1" x14ac:dyDescent="0.3">
      <c r="C415" s="39"/>
      <c r="D415" s="39"/>
      <c r="E415" s="39"/>
      <c r="F415" s="44"/>
      <c r="G415" s="44"/>
      <c r="H415" s="44"/>
      <c r="I415" s="44"/>
      <c r="J415" s="44"/>
      <c r="K415" s="44"/>
      <c r="L415" s="44"/>
      <c r="M415" s="44"/>
      <c r="N415" s="44"/>
      <c r="O415" s="43"/>
      <c r="P415" s="43"/>
    </row>
    <row r="416" spans="3:17" ht="14.4" customHeight="1" x14ac:dyDescent="0.3">
      <c r="C416" s="39"/>
      <c r="D416" s="39"/>
      <c r="E416" s="39"/>
      <c r="F416" s="44"/>
      <c r="G416" s="44"/>
      <c r="H416" s="44"/>
      <c r="I416" s="44"/>
      <c r="J416" s="44"/>
      <c r="K416" s="44"/>
      <c r="L416" s="44"/>
      <c r="M416" s="44"/>
      <c r="N416" s="44"/>
      <c r="O416" s="43"/>
      <c r="P416" s="43"/>
    </row>
    <row r="417" spans="3:16" ht="14.4" customHeight="1" x14ac:dyDescent="0.3">
      <c r="C417" s="39"/>
      <c r="D417" s="39"/>
      <c r="E417" s="39"/>
      <c r="F417" s="44"/>
      <c r="G417" s="44"/>
      <c r="H417" s="44"/>
      <c r="I417" s="44"/>
      <c r="J417" s="44"/>
      <c r="K417" s="44"/>
      <c r="L417" s="44"/>
      <c r="M417" s="44"/>
      <c r="N417" s="44"/>
      <c r="O417" s="43"/>
      <c r="P417" s="43"/>
    </row>
    <row r="418" spans="3:16" ht="14.4" customHeight="1" x14ac:dyDescent="0.3">
      <c r="C418" s="39"/>
      <c r="D418" s="39"/>
      <c r="E418" s="39"/>
      <c r="F418" s="44"/>
      <c r="G418" s="44"/>
      <c r="H418" s="44"/>
      <c r="I418" s="44"/>
      <c r="J418" s="44"/>
      <c r="K418" s="44"/>
      <c r="L418" s="44"/>
      <c r="M418" s="44"/>
      <c r="N418" s="44"/>
      <c r="O418" s="43"/>
      <c r="P418" s="43"/>
    </row>
    <row r="419" spans="3:16" ht="14.4" customHeight="1" x14ac:dyDescent="0.3"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43"/>
      <c r="P419" s="43"/>
    </row>
    <row r="420" spans="3:16" ht="14.4" customHeight="1" x14ac:dyDescent="0.3"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</row>
    <row r="431" spans="3:16" ht="14.4" customHeight="1" x14ac:dyDescent="0.3">
      <c r="P431" s="13"/>
    </row>
    <row r="432" spans="3:16" ht="14.4" customHeight="1" x14ac:dyDescent="0.3">
      <c r="P432" s="13"/>
    </row>
    <row r="433" spans="16:16" ht="14.4" customHeight="1" x14ac:dyDescent="0.3">
      <c r="P433" s="13"/>
    </row>
    <row r="434" spans="16:16" ht="14.4" customHeight="1" x14ac:dyDescent="0.3">
      <c r="P434" s="13"/>
    </row>
    <row r="446" spans="16:16" ht="14.4" customHeight="1" x14ac:dyDescent="0.3">
      <c r="P446" s="13"/>
    </row>
    <row r="447" spans="16:16" ht="14.4" customHeight="1" x14ac:dyDescent="0.3">
      <c r="P447" s="13"/>
    </row>
    <row r="448" spans="16:16" ht="14.4" customHeight="1" x14ac:dyDescent="0.3">
      <c r="P448" s="13"/>
    </row>
    <row r="449" spans="2:3" ht="14.4" customHeight="1" x14ac:dyDescent="0.3">
      <c r="B449" s="18"/>
      <c r="C449" s="18"/>
    </row>
  </sheetData>
  <mergeCells count="11">
    <mergeCell ref="R135:R136"/>
    <mergeCell ref="B4:D4"/>
    <mergeCell ref="B3:D3"/>
    <mergeCell ref="B2:D2"/>
    <mergeCell ref="F5:G5"/>
    <mergeCell ref="R33:R37"/>
    <mergeCell ref="D11:E11"/>
    <mergeCell ref="F11:G11"/>
    <mergeCell ref="P4:R4"/>
    <mergeCell ref="L2:M2"/>
    <mergeCell ref="F47:G47"/>
  </mergeCells>
  <pageMargins left="0.7" right="0.7" top="0.78740157499999996" bottom="0.78740157499999996" header="0.3" footer="0.3"/>
  <pageSetup paperSize="9" orientation="portrait" horizontalDpi="4294967292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BDB8D-BD75-4D62-9EFC-7FB134B72D86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13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13.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+2p/eK/4nT/zBWf0TR1nWJCYCQAzAbZu8NtKrhCId11TmnzhvnioMn+C1pBbAU5AdArnw5ZKOYm0fH0Em0p68Q==" saltValue="3NVQzWM0PxAJIik3AWDrR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02" priority="6">
      <formula>IF($E$6="",$A16&lt;=$D$6,FALSE)</formula>
    </cfRule>
  </conditionalFormatting>
  <conditionalFormatting sqref="B40:E40">
    <cfRule type="expression" dxfId="101" priority="8">
      <formula>IF($E$6="",$A40&lt;=$D$6,FALSE)</formula>
    </cfRule>
  </conditionalFormatting>
  <conditionalFormatting sqref="B1:F1">
    <cfRule type="expression" dxfId="100" priority="2">
      <formula>$B$1&lt;&gt;inp_nazev_klubu</formula>
    </cfRule>
  </conditionalFormatting>
  <conditionalFormatting sqref="D4:D9">
    <cfRule type="expression" dxfId="99" priority="5">
      <formula>LEN(TRIM(D4))=0</formula>
    </cfRule>
  </conditionalFormatting>
  <conditionalFormatting sqref="F16:F39">
    <cfRule type="expression" dxfId="98" priority="7">
      <formula>IF($E$6="",$A16&lt;=$D$6,FALSE)</formula>
    </cfRule>
  </conditionalFormatting>
  <conditionalFormatting sqref="G4:G10">
    <cfRule type="expression" dxfId="97" priority="4">
      <formula>OR($G$4=msg_info_intro&amp;$A$1&amp;".",$G$4="Přihláška č. "&amp;$A$1&amp;par_list_ok)</formula>
    </cfRule>
  </conditionalFormatting>
  <conditionalFormatting sqref="G15">
    <cfRule type="expression" dxfId="96" priority="3">
      <formula>OR($G$15=msg_fill_pocet_sout,$G$15=msg_info_intro_jmena)</formula>
    </cfRule>
  </conditionalFormatting>
  <dataValidations count="3">
    <dataValidation type="list" allowBlank="1" showInputMessage="1" sqref="D9:D10" xr:uid="{311C6B03-F6BC-45AE-AC79-ACD307950664}">
      <formula1>inp_tab_seznam_treneru</formula1>
    </dataValidation>
    <dataValidation type="list" allowBlank="1" showInputMessage="1" sqref="D5" xr:uid="{E996A85B-9B5A-4B71-B2E9-3901112F8F74}">
      <formula1>tab_par_vykon_kat</formula1>
    </dataValidation>
    <dataValidation type="list" allowBlank="1" showInputMessage="1" sqref="D4" xr:uid="{07DC6FF7-5470-4ABF-9094-6E1101337C7A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9C0F615-2264-4CA8-91CF-B665E6CC57AB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C76D1-6E7C-446E-A583-711453CED79A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14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14.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e43clcGWooANvJoNx2ca1i2geZwnaR32hsDt4H6enIretLPUgEdd/9avBAxbeqSlek1SKUhpaSo6fEd0c2dBvg==" saltValue="ca3ANfa8He9DAlsWTUXxW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94" priority="6">
      <formula>IF($E$6="",$A16&lt;=$D$6,FALSE)</formula>
    </cfRule>
  </conditionalFormatting>
  <conditionalFormatting sqref="B40:E40">
    <cfRule type="expression" dxfId="93" priority="8">
      <formula>IF($E$6="",$A40&lt;=$D$6,FALSE)</formula>
    </cfRule>
  </conditionalFormatting>
  <conditionalFormatting sqref="B1:F1">
    <cfRule type="expression" dxfId="92" priority="2">
      <formula>$B$1&lt;&gt;inp_nazev_klubu</formula>
    </cfRule>
  </conditionalFormatting>
  <conditionalFormatting sqref="D4:D9">
    <cfRule type="expression" dxfId="91" priority="5">
      <formula>LEN(TRIM(D4))=0</formula>
    </cfRule>
  </conditionalFormatting>
  <conditionalFormatting sqref="F16:F39">
    <cfRule type="expression" dxfId="90" priority="7">
      <formula>IF($E$6="",$A16&lt;=$D$6,FALSE)</formula>
    </cfRule>
  </conditionalFormatting>
  <conditionalFormatting sqref="G4:G10">
    <cfRule type="expression" dxfId="89" priority="4">
      <formula>OR($G$4=msg_info_intro&amp;$A$1&amp;".",$G$4="Přihláška č. "&amp;$A$1&amp;par_list_ok)</formula>
    </cfRule>
  </conditionalFormatting>
  <conditionalFormatting sqref="G15">
    <cfRule type="expression" dxfId="88" priority="3">
      <formula>OR($G$15=msg_fill_pocet_sout,$G$15=msg_info_intro_jmena)</formula>
    </cfRule>
  </conditionalFormatting>
  <dataValidations count="3">
    <dataValidation type="list" allowBlank="1" showInputMessage="1" sqref="D9:D10" xr:uid="{AB537643-3D8E-4042-B62C-66908394147F}">
      <formula1>inp_tab_seznam_treneru</formula1>
    </dataValidation>
    <dataValidation type="list" allowBlank="1" showInputMessage="1" sqref="D5" xr:uid="{ADD128F6-B41D-4E96-806E-8837F9FFB601}">
      <formula1>tab_par_vykon_kat</formula1>
    </dataValidation>
    <dataValidation type="list" allowBlank="1" showInputMessage="1" sqref="D4" xr:uid="{076175F6-FD70-49C6-A5F8-88EDDCB1BA0C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F388C4F-03A4-40B4-A059-FF77DB76C429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F5C03-EFF0-46BC-94C8-1B72E742129F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15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15.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h3hy/mgivw14d8vPAodu+16fgAO2QsoQ+lzpos5V3rx9LA0UU4FzKu3+n7SRyidkbOCMgslMPRbXnBkQMyZ8oQ==" saltValue="nb93CPLDRcpovpconn0U+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86" priority="6">
      <formula>IF($E$6="",$A16&lt;=$D$6,FALSE)</formula>
    </cfRule>
  </conditionalFormatting>
  <conditionalFormatting sqref="B40:E40">
    <cfRule type="expression" dxfId="85" priority="8">
      <formula>IF($E$6="",$A40&lt;=$D$6,FALSE)</formula>
    </cfRule>
  </conditionalFormatting>
  <conditionalFormatting sqref="B1:F1">
    <cfRule type="expression" dxfId="84" priority="2">
      <formula>$B$1&lt;&gt;inp_nazev_klubu</formula>
    </cfRule>
  </conditionalFormatting>
  <conditionalFormatting sqref="D4:D9">
    <cfRule type="expression" dxfId="83" priority="5">
      <formula>LEN(TRIM(D4))=0</formula>
    </cfRule>
  </conditionalFormatting>
  <conditionalFormatting sqref="F16:F39">
    <cfRule type="expression" dxfId="82" priority="7">
      <formula>IF($E$6="",$A16&lt;=$D$6,FALSE)</formula>
    </cfRule>
  </conditionalFormatting>
  <conditionalFormatting sqref="G4:G10">
    <cfRule type="expression" dxfId="81" priority="4">
      <formula>OR($G$4=msg_info_intro&amp;$A$1&amp;".",$G$4="Přihláška č. "&amp;$A$1&amp;par_list_ok)</formula>
    </cfRule>
  </conditionalFormatting>
  <conditionalFormatting sqref="G15">
    <cfRule type="expression" dxfId="80" priority="3">
      <formula>OR($G$15=msg_fill_pocet_sout,$G$15=msg_info_intro_jmena)</formula>
    </cfRule>
  </conditionalFormatting>
  <dataValidations count="3">
    <dataValidation type="list" allowBlank="1" showInputMessage="1" sqref="D9:D10" xr:uid="{A539EDDC-837F-4935-B6F8-DEFA7D889726}">
      <formula1>inp_tab_seznam_treneru</formula1>
    </dataValidation>
    <dataValidation type="list" allowBlank="1" showInputMessage="1" sqref="D5" xr:uid="{820C0035-361A-4B19-9972-08C3A501874C}">
      <formula1>tab_par_vykon_kat</formula1>
    </dataValidation>
    <dataValidation type="list" allowBlank="1" showInputMessage="1" sqref="D4" xr:uid="{5E9B422F-DA08-4DC1-9440-63C25C7FCC3D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3BA9B23-ECAC-47B6-95E6-6A2A44BEBEA9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EA921-1076-49EF-9049-F129567C6BED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16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16.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dzfqcS7wIJOGoh+YQ2ohelXLCQpgdKwT2HdS4aANBYR73BjkAIzH+M6N2FeQoq6+psv5rjgOhLXrW5QlLhMJQg==" saltValue="7ifPmHDDgjEdfDjDEbbnX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78" priority="6">
      <formula>IF($E$6="",$A16&lt;=$D$6,FALSE)</formula>
    </cfRule>
  </conditionalFormatting>
  <conditionalFormatting sqref="B40:E40">
    <cfRule type="expression" dxfId="77" priority="8">
      <formula>IF($E$6="",$A40&lt;=$D$6,FALSE)</formula>
    </cfRule>
  </conditionalFormatting>
  <conditionalFormatting sqref="B1:F1">
    <cfRule type="expression" dxfId="76" priority="2">
      <formula>$B$1&lt;&gt;inp_nazev_klubu</formula>
    </cfRule>
  </conditionalFormatting>
  <conditionalFormatting sqref="D4:D9">
    <cfRule type="expression" dxfId="75" priority="5">
      <formula>LEN(TRIM(D4))=0</formula>
    </cfRule>
  </conditionalFormatting>
  <conditionalFormatting sqref="F16:F39">
    <cfRule type="expression" dxfId="74" priority="7">
      <formula>IF($E$6="",$A16&lt;=$D$6,FALSE)</formula>
    </cfRule>
  </conditionalFormatting>
  <conditionalFormatting sqref="G4:G10">
    <cfRule type="expression" dxfId="73" priority="4">
      <formula>OR($G$4=msg_info_intro&amp;$A$1&amp;".",$G$4="Přihláška č. "&amp;$A$1&amp;par_list_ok)</formula>
    </cfRule>
  </conditionalFormatting>
  <conditionalFormatting sqref="G15">
    <cfRule type="expression" dxfId="72" priority="3">
      <formula>OR($G$15=msg_fill_pocet_sout,$G$15=msg_info_intro_jmena)</formula>
    </cfRule>
  </conditionalFormatting>
  <dataValidations count="3">
    <dataValidation type="list" allowBlank="1" showInputMessage="1" sqref="D9:D10" xr:uid="{BA7CF809-205B-43A1-BF06-53C18D154C1C}">
      <formula1>inp_tab_seznam_treneru</formula1>
    </dataValidation>
    <dataValidation type="list" allowBlank="1" showInputMessage="1" sqref="D5" xr:uid="{84F01B13-7F37-4253-A5F0-6A6C6BF29DE0}">
      <formula1>tab_par_vykon_kat</formula1>
    </dataValidation>
    <dataValidation type="list" allowBlank="1" showInputMessage="1" sqref="D4" xr:uid="{059B6F43-97A9-4123-BFB8-A39105B77A4B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4194033-37A3-46F0-8858-8589A1590892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34684-B0C4-4502-A6ED-244714A28D0A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17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17.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0s7yNCG8eKAxSb09whvZnpj1cT6ul1mp3RAsry2v2dbexG7TguKIqiTmIDcu2nWnCqoZYBeXdTM7JzUXhIeDhw==" saltValue="LCYSBkmcbtJdCB9gkSg2t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70" priority="6">
      <formula>IF($E$6="",$A16&lt;=$D$6,FALSE)</formula>
    </cfRule>
  </conditionalFormatting>
  <conditionalFormatting sqref="B40:E40">
    <cfRule type="expression" dxfId="69" priority="8">
      <formula>IF($E$6="",$A40&lt;=$D$6,FALSE)</formula>
    </cfRule>
  </conditionalFormatting>
  <conditionalFormatting sqref="B1:F1">
    <cfRule type="expression" dxfId="68" priority="2">
      <formula>$B$1&lt;&gt;inp_nazev_klubu</formula>
    </cfRule>
  </conditionalFormatting>
  <conditionalFormatting sqref="D4:D9">
    <cfRule type="expression" dxfId="67" priority="5">
      <formula>LEN(TRIM(D4))=0</formula>
    </cfRule>
  </conditionalFormatting>
  <conditionalFormatting sqref="F16:F39">
    <cfRule type="expression" dxfId="66" priority="7">
      <formula>IF($E$6="",$A16&lt;=$D$6,FALSE)</formula>
    </cfRule>
  </conditionalFormatting>
  <conditionalFormatting sqref="G4:G10">
    <cfRule type="expression" dxfId="65" priority="4">
      <formula>OR($G$4=msg_info_intro&amp;$A$1&amp;".",$G$4="Přihláška č. "&amp;$A$1&amp;par_list_ok)</formula>
    </cfRule>
  </conditionalFormatting>
  <conditionalFormatting sqref="G15">
    <cfRule type="expression" dxfId="64" priority="3">
      <formula>OR($G$15=msg_fill_pocet_sout,$G$15=msg_info_intro_jmena)</formula>
    </cfRule>
  </conditionalFormatting>
  <dataValidations count="3">
    <dataValidation type="list" allowBlank="1" showInputMessage="1" sqref="D9:D10" xr:uid="{CA7C070A-26C7-4408-882A-A24D21E3181C}">
      <formula1>inp_tab_seznam_treneru</formula1>
    </dataValidation>
    <dataValidation type="list" allowBlank="1" showInputMessage="1" sqref="D5" xr:uid="{660A7F1B-DE61-4E19-95BB-E32E5199C68D}">
      <formula1>tab_par_vykon_kat</formula1>
    </dataValidation>
    <dataValidation type="list" allowBlank="1" showInputMessage="1" sqref="D4" xr:uid="{CF228FFF-A428-48A1-A009-059BC96BB7CE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033F838-4E39-4873-9FFF-E94300BCA791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F4EEF-5E7C-472C-B346-CF17DED1ACC7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18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18.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ZQg5ZZ3B9m4cKEiYhKi/MOPi47hWUbLekMfJQbmFvMOiI8c1gYnys322CvBc1shAh9R3r1icf4RY22UwyDGpLg==" saltValue="7cuqGDsRQLAjL2UJF3zV1g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62" priority="6">
      <formula>IF($E$6="",$A16&lt;=$D$6,FALSE)</formula>
    </cfRule>
  </conditionalFormatting>
  <conditionalFormatting sqref="B40:E40">
    <cfRule type="expression" dxfId="61" priority="8">
      <formula>IF($E$6="",$A40&lt;=$D$6,FALSE)</formula>
    </cfRule>
  </conditionalFormatting>
  <conditionalFormatting sqref="B1:F1">
    <cfRule type="expression" dxfId="60" priority="2">
      <formula>$B$1&lt;&gt;inp_nazev_klubu</formula>
    </cfRule>
  </conditionalFormatting>
  <conditionalFormatting sqref="D4:D9">
    <cfRule type="expression" dxfId="59" priority="5">
      <formula>LEN(TRIM(D4))=0</formula>
    </cfRule>
  </conditionalFormatting>
  <conditionalFormatting sqref="F16:F39">
    <cfRule type="expression" dxfId="58" priority="7">
      <formula>IF($E$6="",$A16&lt;=$D$6,FALSE)</formula>
    </cfRule>
  </conditionalFormatting>
  <conditionalFormatting sqref="G4:G10">
    <cfRule type="expression" dxfId="57" priority="4">
      <formula>OR($G$4=msg_info_intro&amp;$A$1&amp;".",$G$4="Přihláška č. "&amp;$A$1&amp;par_list_ok)</formula>
    </cfRule>
  </conditionalFormatting>
  <conditionalFormatting sqref="G15">
    <cfRule type="expression" dxfId="56" priority="3">
      <formula>OR($G$15=msg_fill_pocet_sout,$G$15=msg_info_intro_jmena)</formula>
    </cfRule>
  </conditionalFormatting>
  <dataValidations count="3">
    <dataValidation type="list" allowBlank="1" showInputMessage="1" sqref="D9:D10" xr:uid="{548A82D2-FD36-4B33-A9A7-160F5EC5A240}">
      <formula1>inp_tab_seznam_treneru</formula1>
    </dataValidation>
    <dataValidation type="list" allowBlank="1" showInputMessage="1" sqref="D5" xr:uid="{D1EB3C47-4118-48D8-9E0F-8BCFF4597D29}">
      <formula1>tab_par_vykon_kat</formula1>
    </dataValidation>
    <dataValidation type="list" allowBlank="1" showInputMessage="1" sqref="D4" xr:uid="{818CD3E8-480C-45AD-BA76-7FB23C9363A7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0FE37E1-375E-4117-8911-39CB7EC13C7D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46D8-C6B0-4107-9855-4D2B5B25249F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19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19.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NDGDvT1BmOASDFijMqFUPe0pR/f99E64nTOingMoDDRhmJcTpmW8I10XqyXRpJhk8lEIPutdNPzxm59mU8sHag==" saltValue="DJtySnCHmikw75o97VzVw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54" priority="6">
      <formula>IF($E$6="",$A16&lt;=$D$6,FALSE)</formula>
    </cfRule>
  </conditionalFormatting>
  <conditionalFormatting sqref="B40:E40">
    <cfRule type="expression" dxfId="53" priority="8">
      <formula>IF($E$6="",$A40&lt;=$D$6,FALSE)</formula>
    </cfRule>
  </conditionalFormatting>
  <conditionalFormatting sqref="B1:F1">
    <cfRule type="expression" dxfId="52" priority="2">
      <formula>$B$1&lt;&gt;inp_nazev_klubu</formula>
    </cfRule>
  </conditionalFormatting>
  <conditionalFormatting sqref="D4:D9">
    <cfRule type="expression" dxfId="51" priority="5">
      <formula>LEN(TRIM(D4))=0</formula>
    </cfRule>
  </conditionalFormatting>
  <conditionalFormatting sqref="F16:F39">
    <cfRule type="expression" dxfId="50" priority="7">
      <formula>IF($E$6="",$A16&lt;=$D$6,FALSE)</formula>
    </cfRule>
  </conditionalFormatting>
  <conditionalFormatting sqref="G4:G10">
    <cfRule type="expression" dxfId="49" priority="4">
      <formula>OR($G$4=msg_info_intro&amp;$A$1&amp;".",$G$4="Přihláška č. "&amp;$A$1&amp;par_list_ok)</formula>
    </cfRule>
  </conditionalFormatting>
  <conditionalFormatting sqref="G15">
    <cfRule type="expression" dxfId="48" priority="3">
      <formula>OR($G$15=msg_fill_pocet_sout,$G$15=msg_info_intro_jmena)</formula>
    </cfRule>
  </conditionalFormatting>
  <dataValidations count="3">
    <dataValidation type="list" allowBlank="1" showInputMessage="1" sqref="D9:D10" xr:uid="{C26A1A14-54F9-4EED-BA55-429016DA3E95}">
      <formula1>inp_tab_seznam_treneru</formula1>
    </dataValidation>
    <dataValidation type="list" allowBlank="1" showInputMessage="1" sqref="D5" xr:uid="{F723AC01-F9D9-4009-AD72-30498134B600}">
      <formula1>tab_par_vykon_kat</formula1>
    </dataValidation>
    <dataValidation type="list" allowBlank="1" showInputMessage="1" sqref="D4" xr:uid="{0D3F9FC0-0815-43E0-ACF1-22FE1E307941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D062366-BF9C-4144-BDF5-B4C62F40315C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00EFF-6CE4-42C8-B953-632B19400F6A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20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20.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1kj1ciIJAjaH3Sg/k3mvcw+LL0kAIV2wWAw8D5nSeng/HYquhezcCb9RkVnXs39+3oeq1VdvGJp5VPEFCjWNDA==" saltValue="FfEc8gUNhAy1KHSmuxhiP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46" priority="6">
      <formula>IF($E$6="",$A16&lt;=$D$6,FALSE)</formula>
    </cfRule>
  </conditionalFormatting>
  <conditionalFormatting sqref="B40:E40">
    <cfRule type="expression" dxfId="45" priority="8">
      <formula>IF($E$6="",$A40&lt;=$D$6,FALSE)</formula>
    </cfRule>
  </conditionalFormatting>
  <conditionalFormatting sqref="B1:F1">
    <cfRule type="expression" dxfId="44" priority="2">
      <formula>$B$1&lt;&gt;inp_nazev_klubu</formula>
    </cfRule>
  </conditionalFormatting>
  <conditionalFormatting sqref="D4:D9">
    <cfRule type="expression" dxfId="43" priority="5">
      <formula>LEN(TRIM(D4))=0</formula>
    </cfRule>
  </conditionalFormatting>
  <conditionalFormatting sqref="F16:F39">
    <cfRule type="expression" dxfId="42" priority="7">
      <formula>IF($E$6="",$A16&lt;=$D$6,FALSE)</formula>
    </cfRule>
  </conditionalFormatting>
  <conditionalFormatting sqref="G4:G10">
    <cfRule type="expression" dxfId="41" priority="4">
      <formula>OR($G$4=msg_info_intro&amp;$A$1&amp;".",$G$4="Přihláška č. "&amp;$A$1&amp;par_list_ok)</formula>
    </cfRule>
  </conditionalFormatting>
  <conditionalFormatting sqref="G15">
    <cfRule type="expression" dxfId="40" priority="3">
      <formula>OR($G$15=msg_fill_pocet_sout,$G$15=msg_info_intro_jmena)</formula>
    </cfRule>
  </conditionalFormatting>
  <dataValidations count="3">
    <dataValidation type="list" allowBlank="1" showInputMessage="1" sqref="D9:D10" xr:uid="{1C6BA906-FAB5-42A4-B178-231FB0606479}">
      <formula1>inp_tab_seznam_treneru</formula1>
    </dataValidation>
    <dataValidation type="list" allowBlank="1" showInputMessage="1" sqref="D5" xr:uid="{220B1AF7-ABB7-4318-A56A-506F5573367F}">
      <formula1>tab_par_vykon_kat</formula1>
    </dataValidation>
    <dataValidation type="list" allowBlank="1" showInputMessage="1" sqref="D4" xr:uid="{5577B2A0-37C0-4CE3-A3B2-2C7548A4DBBA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BD2680B-2189-434F-AC2A-063B1AD3F447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ECFDF-FBCE-4D7F-AE27-B82874B76BF4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21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21.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N7U5ZHODrhTCfKyfTchNUfRYdwboT5Jbm6kptCc7QOuO73a1EQcZ4pf9fs5J5TL11I+ltYkc9eC61bcpoF3HmQ==" saltValue="xDY/MbISxJHIoJOf5XPghg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38" priority="6">
      <formula>IF($E$6="",$A16&lt;=$D$6,FALSE)</formula>
    </cfRule>
  </conditionalFormatting>
  <conditionalFormatting sqref="B40:E40">
    <cfRule type="expression" dxfId="37" priority="8">
      <formula>IF($E$6="",$A40&lt;=$D$6,FALSE)</formula>
    </cfRule>
  </conditionalFormatting>
  <conditionalFormatting sqref="B1:F1">
    <cfRule type="expression" dxfId="36" priority="2">
      <formula>$B$1&lt;&gt;inp_nazev_klubu</formula>
    </cfRule>
  </conditionalFormatting>
  <conditionalFormatting sqref="D4:D9">
    <cfRule type="expression" dxfId="35" priority="5">
      <formula>LEN(TRIM(D4))=0</formula>
    </cfRule>
  </conditionalFormatting>
  <conditionalFormatting sqref="F16:F39">
    <cfRule type="expression" dxfId="34" priority="7">
      <formula>IF($E$6="",$A16&lt;=$D$6,FALSE)</formula>
    </cfRule>
  </conditionalFormatting>
  <conditionalFormatting sqref="G4:G10">
    <cfRule type="expression" dxfId="33" priority="4">
      <formula>OR($G$4=msg_info_intro&amp;$A$1&amp;".",$G$4="Přihláška č. "&amp;$A$1&amp;par_list_ok)</formula>
    </cfRule>
  </conditionalFormatting>
  <conditionalFormatting sqref="G15">
    <cfRule type="expression" dxfId="32" priority="3">
      <formula>OR($G$15=msg_fill_pocet_sout,$G$15=msg_info_intro_jmena)</formula>
    </cfRule>
  </conditionalFormatting>
  <dataValidations count="3">
    <dataValidation type="list" allowBlank="1" showInputMessage="1" sqref="D9:D10" xr:uid="{979F5396-1545-49DD-8FF4-1F878A0D9D5A}">
      <formula1>inp_tab_seznam_treneru</formula1>
    </dataValidation>
    <dataValidation type="list" allowBlank="1" showInputMessage="1" sqref="D5" xr:uid="{332D77D9-31D7-49F9-90AF-CBCC8C57F58F}">
      <formula1>tab_par_vykon_kat</formula1>
    </dataValidation>
    <dataValidation type="list" allowBlank="1" showInputMessage="1" sqref="D4" xr:uid="{204463B2-72BF-4148-89C2-C0744F75A4D1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8656A18-043F-453C-A731-E20BAC5D47C8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A5D91-9953-4611-AA4B-57DE5F7F7C30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22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22.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aubgNYabEWP0rpv5emdw3d6VWiHIpi9ejvzXL2wb4m+OGobG1YI8W+gVivf/1ELH7zNUukr0pjSYuGefzZrYjQ==" saltValue="VGV5eIrmD7qr2Lb6KPpRZ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30" priority="6">
      <formula>IF($E$6="",$A16&lt;=$D$6,FALSE)</formula>
    </cfRule>
  </conditionalFormatting>
  <conditionalFormatting sqref="B40:E40">
    <cfRule type="expression" dxfId="29" priority="8">
      <formula>IF($E$6="",$A40&lt;=$D$6,FALSE)</formula>
    </cfRule>
  </conditionalFormatting>
  <conditionalFormatting sqref="B1:F1">
    <cfRule type="expression" dxfId="28" priority="2">
      <formula>$B$1&lt;&gt;inp_nazev_klubu</formula>
    </cfRule>
  </conditionalFormatting>
  <conditionalFormatting sqref="D4:D9">
    <cfRule type="expression" dxfId="27" priority="5">
      <formula>LEN(TRIM(D4))=0</formula>
    </cfRule>
  </conditionalFormatting>
  <conditionalFormatting sqref="F16:F39">
    <cfRule type="expression" dxfId="26" priority="7">
      <formula>IF($E$6="",$A16&lt;=$D$6,FALSE)</formula>
    </cfRule>
  </conditionalFormatting>
  <conditionalFormatting sqref="G4:G10">
    <cfRule type="expression" dxfId="25" priority="4">
      <formula>OR($G$4=msg_info_intro&amp;$A$1&amp;".",$G$4="Přihláška č. "&amp;$A$1&amp;par_list_ok)</formula>
    </cfRule>
  </conditionalFormatting>
  <conditionalFormatting sqref="G15">
    <cfRule type="expression" dxfId="24" priority="3">
      <formula>OR($G$15=msg_fill_pocet_sout,$G$15=msg_info_intro_jmena)</formula>
    </cfRule>
  </conditionalFormatting>
  <dataValidations count="3">
    <dataValidation type="list" allowBlank="1" showInputMessage="1" sqref="D9:D10" xr:uid="{0FDB34D3-491C-4E0F-9106-B7DF5CF2856C}">
      <formula1>inp_tab_seznam_treneru</formula1>
    </dataValidation>
    <dataValidation type="list" allowBlank="1" showInputMessage="1" sqref="D5" xr:uid="{426DC8DE-0ADB-4635-8DAA-625DA3C424A7}">
      <formula1>tab_par_vykon_kat</formula1>
    </dataValidation>
    <dataValidation type="list" allowBlank="1" showInputMessage="1" sqref="D4" xr:uid="{05048BB3-1383-4F78-8D3C-E139A6976D36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A446273-885E-4614-B78A-C04D4B92A557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FA337-2D67-4C9C-81CC-E8419EAEF5B8}">
  <dimension ref="B1:AS656"/>
  <sheetViews>
    <sheetView topLeftCell="A17" zoomScaleNormal="100" workbookViewId="0">
      <selection activeCell="G32" sqref="G32"/>
    </sheetView>
  </sheetViews>
  <sheetFormatPr defaultRowHeight="14.4" x14ac:dyDescent="0.3"/>
  <cols>
    <col min="1" max="2" width="2.109375" style="4" customWidth="1"/>
    <col min="3" max="3" width="3" style="228" bestFit="1" customWidth="1"/>
    <col min="4" max="4" width="17.88671875" style="39" customWidth="1"/>
    <col min="5" max="5" width="10.44140625" style="39" customWidth="1"/>
    <col min="6" max="30" width="18.6640625" style="4" customWidth="1"/>
    <col min="31" max="16384" width="8.88671875" style="4"/>
  </cols>
  <sheetData>
    <row r="1" spans="3:45" ht="10.8" customHeight="1" x14ac:dyDescent="0.3"/>
    <row r="2" spans="3:45" ht="25.8" x14ac:dyDescent="0.3">
      <c r="F2" s="452" t="s">
        <v>549</v>
      </c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452"/>
      <c r="AC2" s="452"/>
      <c r="AD2" s="452"/>
      <c r="AE2" s="452"/>
      <c r="AF2" s="452"/>
      <c r="AG2" s="452"/>
      <c r="AH2" s="452"/>
      <c r="AI2" s="452"/>
      <c r="AJ2" s="452"/>
      <c r="AK2" s="452"/>
      <c r="AL2" s="452"/>
      <c r="AM2" s="452"/>
      <c r="AN2" s="452"/>
      <c r="AO2" s="452"/>
      <c r="AP2" s="452"/>
      <c r="AQ2" s="452"/>
      <c r="AR2" s="452"/>
      <c r="AS2" s="452"/>
    </row>
    <row r="3" spans="3:45" s="227" customFormat="1" ht="14.4" customHeight="1" thickBot="1" x14ac:dyDescent="0.35">
      <c r="F3" s="227">
        <v>1</v>
      </c>
      <c r="G3" s="227">
        <v>2</v>
      </c>
      <c r="H3" s="227">
        <v>3</v>
      </c>
      <c r="I3" s="227">
        <v>4</v>
      </c>
      <c r="J3" s="227">
        <v>5</v>
      </c>
      <c r="K3" s="227">
        <v>6</v>
      </c>
      <c r="L3" s="227">
        <v>7</v>
      </c>
      <c r="M3" s="227">
        <v>8</v>
      </c>
      <c r="N3" s="227">
        <v>9</v>
      </c>
      <c r="O3" s="227">
        <v>10</v>
      </c>
      <c r="P3" s="227">
        <v>11</v>
      </c>
      <c r="Q3" s="227">
        <v>12</v>
      </c>
      <c r="R3" s="227">
        <v>13</v>
      </c>
      <c r="S3" s="227">
        <v>14</v>
      </c>
      <c r="T3" s="227">
        <v>15</v>
      </c>
      <c r="U3" s="227">
        <v>16</v>
      </c>
      <c r="V3" s="227">
        <v>17</v>
      </c>
      <c r="W3" s="227">
        <v>18</v>
      </c>
      <c r="X3" s="227">
        <v>19</v>
      </c>
      <c r="Y3" s="227">
        <v>20</v>
      </c>
      <c r="Z3" s="227">
        <v>21</v>
      </c>
      <c r="AA3" s="227">
        <v>22</v>
      </c>
      <c r="AB3" s="227">
        <v>23</v>
      </c>
      <c r="AC3" s="227">
        <v>24</v>
      </c>
      <c r="AD3" s="227">
        <v>25</v>
      </c>
    </row>
    <row r="4" spans="3:45" s="226" customFormat="1" ht="15" thickBot="1" x14ac:dyDescent="0.35">
      <c r="C4" s="229"/>
      <c r="D4" s="255"/>
      <c r="E4" s="260" t="s">
        <v>562</v>
      </c>
      <c r="F4" s="256" t="s">
        <v>282</v>
      </c>
      <c r="G4" s="231" t="s">
        <v>283</v>
      </c>
      <c r="H4" s="231" t="s">
        <v>284</v>
      </c>
      <c r="I4" s="231" t="s">
        <v>285</v>
      </c>
      <c r="J4" s="231" t="s">
        <v>286</v>
      </c>
      <c r="K4" s="231" t="s">
        <v>287</v>
      </c>
      <c r="L4" s="231" t="s">
        <v>288</v>
      </c>
      <c r="M4" s="231" t="s">
        <v>289</v>
      </c>
      <c r="N4" s="231" t="s">
        <v>290</v>
      </c>
      <c r="O4" s="231" t="s">
        <v>291</v>
      </c>
      <c r="P4" s="231" t="s">
        <v>292</v>
      </c>
      <c r="Q4" s="231" t="s">
        <v>293</v>
      </c>
      <c r="R4" s="231" t="s">
        <v>294</v>
      </c>
      <c r="S4" s="231" t="s">
        <v>295</v>
      </c>
      <c r="T4" s="231" t="s">
        <v>296</v>
      </c>
      <c r="U4" s="231" t="s">
        <v>297</v>
      </c>
      <c r="V4" s="231" t="s">
        <v>298</v>
      </c>
      <c r="W4" s="231" t="s">
        <v>299</v>
      </c>
      <c r="X4" s="231" t="s">
        <v>300</v>
      </c>
      <c r="Y4" s="231" t="s">
        <v>301</v>
      </c>
      <c r="Z4" s="231" t="s">
        <v>302</v>
      </c>
      <c r="AA4" s="231" t="s">
        <v>303</v>
      </c>
      <c r="AB4" s="231" t="s">
        <v>304</v>
      </c>
      <c r="AC4" s="231" t="s">
        <v>305</v>
      </c>
      <c r="AD4" s="232" t="s">
        <v>306</v>
      </c>
    </row>
    <row r="5" spans="3:45" x14ac:dyDescent="0.3">
      <c r="C5" s="228">
        <v>1</v>
      </c>
      <c r="D5" s="257" t="s">
        <v>43</v>
      </c>
      <c r="E5" s="261" t="str">
        <f>IF(inp_celkem_formaci&lt;$C5,"",souhrn!J12)</f>
        <v/>
      </c>
      <c r="F5" s="233" t="str">
        <f ca="1">IF(souhrn!$O12&lt;F$3,"",souhrn!EJ12&amp;" "&amp;souhrn!CL12)</f>
        <v/>
      </c>
      <c r="G5" s="234" t="str">
        <f ca="1">IF(souhrn!$O12&lt;G$3,"",souhrn!EK12&amp;" "&amp;souhrn!CM12)</f>
        <v/>
      </c>
      <c r="H5" s="234" t="str">
        <f ca="1">IF(souhrn!$O12&lt;H$3,"",souhrn!EL12&amp;" "&amp;souhrn!CN12)</f>
        <v/>
      </c>
      <c r="I5" s="234" t="str">
        <f ca="1">IF(souhrn!$O12&lt;I$3,"",souhrn!EM12&amp;" "&amp;souhrn!CO12)</f>
        <v/>
      </c>
      <c r="J5" s="234" t="str">
        <f ca="1">IF(souhrn!$O12&lt;J$3,"",souhrn!EN12&amp;" "&amp;souhrn!CP12)</f>
        <v/>
      </c>
      <c r="K5" s="234" t="str">
        <f ca="1">IF(souhrn!$O12&lt;K$3,"",souhrn!EO12&amp;" "&amp;souhrn!CQ12)</f>
        <v/>
      </c>
      <c r="L5" s="234" t="str">
        <f ca="1">IF(souhrn!$O12&lt;L$3,"",souhrn!EP12&amp;" "&amp;souhrn!CR12)</f>
        <v/>
      </c>
      <c r="M5" s="234" t="str">
        <f ca="1">IF(souhrn!$O12&lt;M$3,"",souhrn!EQ12&amp;" "&amp;souhrn!CS12)</f>
        <v/>
      </c>
      <c r="N5" s="234" t="str">
        <f ca="1">IF(souhrn!$O12&lt;N$3,"",souhrn!ER12&amp;" "&amp;souhrn!CT12)</f>
        <v/>
      </c>
      <c r="O5" s="234" t="str">
        <f ca="1">IF(souhrn!$O12&lt;O$3,"",souhrn!ES12&amp;" "&amp;souhrn!CU12)</f>
        <v/>
      </c>
      <c r="P5" s="234" t="str">
        <f ca="1">IF(souhrn!$O12&lt;P$3,"",souhrn!ET12&amp;" "&amp;souhrn!CV12)</f>
        <v/>
      </c>
      <c r="Q5" s="234" t="str">
        <f ca="1">IF(souhrn!$O12&lt;Q$3,"",souhrn!EU12&amp;" "&amp;souhrn!CW12)</f>
        <v/>
      </c>
      <c r="R5" s="234" t="str">
        <f ca="1">IF(souhrn!$O12&lt;R$3,"",souhrn!EV12&amp;" "&amp;souhrn!CX12)</f>
        <v/>
      </c>
      <c r="S5" s="234" t="str">
        <f ca="1">IF(souhrn!$O12&lt;S$3,"",souhrn!EW12&amp;" "&amp;souhrn!CY12)</f>
        <v/>
      </c>
      <c r="T5" s="234" t="str">
        <f ca="1">IF(souhrn!$O12&lt;T$3,"",souhrn!EX12&amp;" "&amp;souhrn!CZ12)</f>
        <v/>
      </c>
      <c r="U5" s="234" t="str">
        <f ca="1">IF(souhrn!$O12&lt;U$3,"",souhrn!EY12&amp;" "&amp;souhrn!DA12)</f>
        <v/>
      </c>
      <c r="V5" s="234" t="str">
        <f ca="1">IF(souhrn!$O12&lt;V$3,"",souhrn!EZ12&amp;" "&amp;souhrn!DB12)</f>
        <v/>
      </c>
      <c r="W5" s="234" t="str">
        <f ca="1">IF(souhrn!$O12&lt;W$3,"",souhrn!FA12&amp;" "&amp;souhrn!DC12)</f>
        <v/>
      </c>
      <c r="X5" s="234" t="str">
        <f ca="1">IF(souhrn!$O12&lt;X$3,"",souhrn!FB12&amp;" "&amp;souhrn!DD12)</f>
        <v/>
      </c>
      <c r="Y5" s="234" t="str">
        <f ca="1">IF(souhrn!$O12&lt;Y$3,"",souhrn!FC12&amp;" "&amp;souhrn!DE12)</f>
        <v/>
      </c>
      <c r="Z5" s="234" t="str">
        <f ca="1">IF(souhrn!$O12&lt;Z$3,"",souhrn!FD12&amp;" "&amp;souhrn!DF12)</f>
        <v/>
      </c>
      <c r="AA5" s="234" t="str">
        <f ca="1">IF(souhrn!$O12&lt;AA$3,"",souhrn!FE12&amp;" "&amp;souhrn!DG12)</f>
        <v/>
      </c>
      <c r="AB5" s="234" t="str">
        <f ca="1">IF(souhrn!$O12&lt;AB$3,"",souhrn!FF12&amp;" "&amp;souhrn!DH12)</f>
        <v/>
      </c>
      <c r="AC5" s="234" t="str">
        <f ca="1">IF(souhrn!$O12&lt;AC$3,"",souhrn!FG12&amp;" "&amp;souhrn!DI12)</f>
        <v/>
      </c>
      <c r="AD5" s="235" t="str">
        <f ca="1">IF(souhrn!$O12&lt;AD$3,"",souhrn!FH12&amp;" "&amp;souhrn!DJ12)</f>
        <v/>
      </c>
    </row>
    <row r="6" spans="3:45" x14ac:dyDescent="0.3">
      <c r="C6" s="228">
        <v>2</v>
      </c>
      <c r="D6" s="258" t="s">
        <v>44</v>
      </c>
      <c r="E6" s="262" t="str">
        <f>IF(inp_celkem_formaci&lt;$C6,"",souhrn!J13)</f>
        <v/>
      </c>
      <c r="F6" s="236" t="str">
        <f ca="1">IF(souhrn!$O13&lt;F$3,"",souhrn!EJ13&amp;" "&amp;souhrn!CL13)</f>
        <v/>
      </c>
      <c r="G6" s="237" t="str">
        <f ca="1">IF(souhrn!$O13&lt;G$3,"",souhrn!EK13&amp;" "&amp;souhrn!CM13)</f>
        <v/>
      </c>
      <c r="H6" s="237" t="str">
        <f ca="1">IF(souhrn!$O13&lt;H$3,"",souhrn!EL13&amp;" "&amp;souhrn!CN13)</f>
        <v/>
      </c>
      <c r="I6" s="237" t="str">
        <f ca="1">IF(souhrn!$O13&lt;I$3,"",souhrn!EM13&amp;" "&amp;souhrn!CO13)</f>
        <v/>
      </c>
      <c r="J6" s="237" t="str">
        <f ca="1">IF(souhrn!$O13&lt;J$3,"",souhrn!EN13&amp;" "&amp;souhrn!CP13)</f>
        <v/>
      </c>
      <c r="K6" s="237" t="str">
        <f ca="1">IF(souhrn!$O13&lt;K$3,"",souhrn!EO13&amp;" "&amp;souhrn!CQ13)</f>
        <v/>
      </c>
      <c r="L6" s="237" t="str">
        <f ca="1">IF(souhrn!$O13&lt;L$3,"",souhrn!EP13&amp;" "&amp;souhrn!CR13)</f>
        <v/>
      </c>
      <c r="M6" s="237" t="str">
        <f ca="1">IF(souhrn!$O13&lt;M$3,"",souhrn!EQ13&amp;" "&amp;souhrn!CS13)</f>
        <v/>
      </c>
      <c r="N6" s="237" t="str">
        <f ca="1">IF(souhrn!$O13&lt;N$3,"",souhrn!ER13&amp;" "&amp;souhrn!CT13)</f>
        <v/>
      </c>
      <c r="O6" s="237" t="str">
        <f ca="1">IF(souhrn!$O13&lt;O$3,"",souhrn!ES13&amp;" "&amp;souhrn!CU13)</f>
        <v/>
      </c>
      <c r="P6" s="237" t="str">
        <f ca="1">IF(souhrn!$O13&lt;P$3,"",souhrn!ET13&amp;" "&amp;souhrn!CV13)</f>
        <v/>
      </c>
      <c r="Q6" s="237" t="str">
        <f ca="1">IF(souhrn!$O13&lt;Q$3,"",souhrn!EU13&amp;" "&amp;souhrn!CW13)</f>
        <v/>
      </c>
      <c r="R6" s="237" t="str">
        <f ca="1">IF(souhrn!$O13&lt;R$3,"",souhrn!EV13&amp;" "&amp;souhrn!CX13)</f>
        <v/>
      </c>
      <c r="S6" s="237" t="str">
        <f ca="1">IF(souhrn!$O13&lt;S$3,"",souhrn!EW13&amp;" "&amp;souhrn!CY13)</f>
        <v/>
      </c>
      <c r="T6" s="237" t="str">
        <f ca="1">IF(souhrn!$O13&lt;T$3,"",souhrn!EX13&amp;" "&amp;souhrn!CZ13)</f>
        <v/>
      </c>
      <c r="U6" s="237" t="str">
        <f ca="1">IF(souhrn!$O13&lt;U$3,"",souhrn!EY13&amp;" "&amp;souhrn!DA13)</f>
        <v/>
      </c>
      <c r="V6" s="237" t="str">
        <f ca="1">IF(souhrn!$O13&lt;V$3,"",souhrn!EZ13&amp;" "&amp;souhrn!DB13)</f>
        <v/>
      </c>
      <c r="W6" s="237" t="str">
        <f ca="1">IF(souhrn!$O13&lt;W$3,"",souhrn!FA13&amp;" "&amp;souhrn!DC13)</f>
        <v/>
      </c>
      <c r="X6" s="237" t="str">
        <f ca="1">IF(souhrn!$O13&lt;X$3,"",souhrn!FB13&amp;" "&amp;souhrn!DD13)</f>
        <v/>
      </c>
      <c r="Y6" s="237" t="str">
        <f ca="1">IF(souhrn!$O13&lt;Y$3,"",souhrn!FC13&amp;" "&amp;souhrn!DE13)</f>
        <v/>
      </c>
      <c r="Z6" s="237" t="str">
        <f ca="1">IF(souhrn!$O13&lt;Z$3,"",souhrn!FD13&amp;" "&amp;souhrn!DF13)</f>
        <v/>
      </c>
      <c r="AA6" s="237" t="str">
        <f ca="1">IF(souhrn!$O13&lt;AA$3,"",souhrn!FE13&amp;" "&amp;souhrn!DG13)</f>
        <v/>
      </c>
      <c r="AB6" s="237" t="str">
        <f ca="1">IF(souhrn!$O13&lt;AB$3,"",souhrn!FF13&amp;" "&amp;souhrn!DH13)</f>
        <v/>
      </c>
      <c r="AC6" s="237" t="str">
        <f ca="1">IF(souhrn!$O13&lt;AC$3,"",souhrn!FG13&amp;" "&amp;souhrn!DI13)</f>
        <v/>
      </c>
      <c r="AD6" s="238" t="str">
        <f ca="1">IF(souhrn!$O13&lt;AD$3,"",souhrn!FH13&amp;" "&amp;souhrn!DJ13)</f>
        <v/>
      </c>
    </row>
    <row r="7" spans="3:45" x14ac:dyDescent="0.3">
      <c r="C7" s="228">
        <v>3</v>
      </c>
      <c r="D7" s="258" t="s">
        <v>45</v>
      </c>
      <c r="E7" s="262" t="str">
        <f>IF(inp_celkem_formaci&lt;$C7,"",souhrn!J14)</f>
        <v/>
      </c>
      <c r="F7" s="236" t="str">
        <f ca="1">IF(souhrn!$O14&lt;F$3,"",souhrn!EJ14&amp;" "&amp;souhrn!CL14)</f>
        <v/>
      </c>
      <c r="G7" s="237" t="str">
        <f ca="1">IF(souhrn!$O14&lt;G$3,"",souhrn!EK14&amp;" "&amp;souhrn!CM14)</f>
        <v/>
      </c>
      <c r="H7" s="237" t="str">
        <f ca="1">IF(souhrn!$O14&lt;H$3,"",souhrn!EL14&amp;" "&amp;souhrn!CN14)</f>
        <v/>
      </c>
      <c r="I7" s="237" t="str">
        <f ca="1">IF(souhrn!$O14&lt;I$3,"",souhrn!EM14&amp;" "&amp;souhrn!CO14)</f>
        <v/>
      </c>
      <c r="J7" s="237" t="str">
        <f ca="1">IF(souhrn!$O14&lt;J$3,"",souhrn!EN14&amp;" "&amp;souhrn!CP14)</f>
        <v/>
      </c>
      <c r="K7" s="237" t="str">
        <f ca="1">IF(souhrn!$O14&lt;K$3,"",souhrn!EO14&amp;" "&amp;souhrn!CQ14)</f>
        <v/>
      </c>
      <c r="L7" s="237" t="str">
        <f ca="1">IF(souhrn!$O14&lt;L$3,"",souhrn!EP14&amp;" "&amp;souhrn!CR14)</f>
        <v/>
      </c>
      <c r="M7" s="237" t="str">
        <f ca="1">IF(souhrn!$O14&lt;M$3,"",souhrn!EQ14&amp;" "&amp;souhrn!CS14)</f>
        <v/>
      </c>
      <c r="N7" s="237" t="str">
        <f ca="1">IF(souhrn!$O14&lt;N$3,"",souhrn!ER14&amp;" "&amp;souhrn!CT14)</f>
        <v/>
      </c>
      <c r="O7" s="237" t="str">
        <f ca="1">IF(souhrn!$O14&lt;O$3,"",souhrn!ES14&amp;" "&amp;souhrn!CU14)</f>
        <v/>
      </c>
      <c r="P7" s="237" t="str">
        <f ca="1">IF(souhrn!$O14&lt;P$3,"",souhrn!ET14&amp;" "&amp;souhrn!CV14)</f>
        <v/>
      </c>
      <c r="Q7" s="237" t="str">
        <f ca="1">IF(souhrn!$O14&lt;Q$3,"",souhrn!EU14&amp;" "&amp;souhrn!CW14)</f>
        <v/>
      </c>
      <c r="R7" s="237" t="str">
        <f ca="1">IF(souhrn!$O14&lt;R$3,"",souhrn!EV14&amp;" "&amp;souhrn!CX14)</f>
        <v/>
      </c>
      <c r="S7" s="237" t="str">
        <f ca="1">IF(souhrn!$O14&lt;S$3,"",souhrn!EW14&amp;" "&amp;souhrn!CY14)</f>
        <v/>
      </c>
      <c r="T7" s="237" t="str">
        <f ca="1">IF(souhrn!$O14&lt;T$3,"",souhrn!EX14&amp;" "&amp;souhrn!CZ14)</f>
        <v/>
      </c>
      <c r="U7" s="237" t="str">
        <f ca="1">IF(souhrn!$O14&lt;U$3,"",souhrn!EY14&amp;" "&amp;souhrn!DA14)</f>
        <v/>
      </c>
      <c r="V7" s="237" t="str">
        <f ca="1">IF(souhrn!$O14&lt;V$3,"",souhrn!EZ14&amp;" "&amp;souhrn!DB14)</f>
        <v/>
      </c>
      <c r="W7" s="237" t="str">
        <f ca="1">IF(souhrn!$O14&lt;W$3,"",souhrn!FA14&amp;" "&amp;souhrn!DC14)</f>
        <v/>
      </c>
      <c r="X7" s="237" t="str">
        <f ca="1">IF(souhrn!$O14&lt;X$3,"",souhrn!FB14&amp;" "&amp;souhrn!DD14)</f>
        <v/>
      </c>
      <c r="Y7" s="237" t="str">
        <f ca="1">IF(souhrn!$O14&lt;Y$3,"",souhrn!FC14&amp;" "&amp;souhrn!DE14)</f>
        <v/>
      </c>
      <c r="Z7" s="237" t="str">
        <f ca="1">IF(souhrn!$O14&lt;Z$3,"",souhrn!FD14&amp;" "&amp;souhrn!DF14)</f>
        <v/>
      </c>
      <c r="AA7" s="237" t="str">
        <f ca="1">IF(souhrn!$O14&lt;AA$3,"",souhrn!FE14&amp;" "&amp;souhrn!DG14)</f>
        <v/>
      </c>
      <c r="AB7" s="237" t="str">
        <f ca="1">IF(souhrn!$O14&lt;AB$3,"",souhrn!FF14&amp;" "&amp;souhrn!DH14)</f>
        <v/>
      </c>
      <c r="AC7" s="237" t="str">
        <f ca="1">IF(souhrn!$O14&lt;AC$3,"",souhrn!FG14&amp;" "&amp;souhrn!DI14)</f>
        <v/>
      </c>
      <c r="AD7" s="238" t="str">
        <f ca="1">IF(souhrn!$O14&lt;AD$3,"",souhrn!FH14&amp;" "&amp;souhrn!DJ14)</f>
        <v/>
      </c>
    </row>
    <row r="8" spans="3:45" x14ac:dyDescent="0.3">
      <c r="C8" s="228">
        <v>4</v>
      </c>
      <c r="D8" s="258" t="s">
        <v>46</v>
      </c>
      <c r="E8" s="262" t="str">
        <f>IF(inp_celkem_formaci&lt;$C8,"",souhrn!J15)</f>
        <v/>
      </c>
      <c r="F8" s="236" t="str">
        <f ca="1">IF(souhrn!$O15&lt;F$3,"",souhrn!EJ15&amp;" "&amp;souhrn!CL15)</f>
        <v/>
      </c>
      <c r="G8" s="237" t="str">
        <f ca="1">IF(souhrn!$O15&lt;G$3,"",souhrn!EK15&amp;" "&amp;souhrn!CM15)</f>
        <v/>
      </c>
      <c r="H8" s="237" t="str">
        <f ca="1">IF(souhrn!$O15&lt;H$3,"",souhrn!EL15&amp;" "&amp;souhrn!CN15)</f>
        <v/>
      </c>
      <c r="I8" s="237" t="str">
        <f ca="1">IF(souhrn!$O15&lt;I$3,"",souhrn!EM15&amp;" "&amp;souhrn!CO15)</f>
        <v/>
      </c>
      <c r="J8" s="237" t="str">
        <f ca="1">IF(souhrn!$O15&lt;J$3,"",souhrn!EN15&amp;" "&amp;souhrn!CP15)</f>
        <v/>
      </c>
      <c r="K8" s="237" t="str">
        <f ca="1">IF(souhrn!$O15&lt;K$3,"",souhrn!EO15&amp;" "&amp;souhrn!CQ15)</f>
        <v/>
      </c>
      <c r="L8" s="237" t="str">
        <f ca="1">IF(souhrn!$O15&lt;L$3,"",souhrn!EP15&amp;" "&amp;souhrn!CR15)</f>
        <v/>
      </c>
      <c r="M8" s="237" t="str">
        <f ca="1">IF(souhrn!$O15&lt;M$3,"",souhrn!EQ15&amp;" "&amp;souhrn!CS15)</f>
        <v/>
      </c>
      <c r="N8" s="237" t="str">
        <f ca="1">IF(souhrn!$O15&lt;N$3,"",souhrn!ER15&amp;" "&amp;souhrn!CT15)</f>
        <v/>
      </c>
      <c r="O8" s="237" t="str">
        <f ca="1">IF(souhrn!$O15&lt;O$3,"",souhrn!ES15&amp;" "&amp;souhrn!CU15)</f>
        <v/>
      </c>
      <c r="P8" s="237" t="str">
        <f ca="1">IF(souhrn!$O15&lt;P$3,"",souhrn!ET15&amp;" "&amp;souhrn!CV15)</f>
        <v/>
      </c>
      <c r="Q8" s="237" t="str">
        <f ca="1">IF(souhrn!$O15&lt;Q$3,"",souhrn!EU15&amp;" "&amp;souhrn!CW15)</f>
        <v/>
      </c>
      <c r="R8" s="237" t="str">
        <f ca="1">IF(souhrn!$O15&lt;R$3,"",souhrn!EV15&amp;" "&amp;souhrn!CX15)</f>
        <v/>
      </c>
      <c r="S8" s="237" t="str">
        <f ca="1">IF(souhrn!$O15&lt;S$3,"",souhrn!EW15&amp;" "&amp;souhrn!CY15)</f>
        <v/>
      </c>
      <c r="T8" s="237" t="str">
        <f ca="1">IF(souhrn!$O15&lt;T$3,"",souhrn!EX15&amp;" "&amp;souhrn!CZ15)</f>
        <v/>
      </c>
      <c r="U8" s="237" t="str">
        <f ca="1">IF(souhrn!$O15&lt;U$3,"",souhrn!EY15&amp;" "&amp;souhrn!DA15)</f>
        <v/>
      </c>
      <c r="V8" s="237" t="str">
        <f ca="1">IF(souhrn!$O15&lt;V$3,"",souhrn!EZ15&amp;" "&amp;souhrn!DB15)</f>
        <v/>
      </c>
      <c r="W8" s="237" t="str">
        <f ca="1">IF(souhrn!$O15&lt;W$3,"",souhrn!FA15&amp;" "&amp;souhrn!DC15)</f>
        <v/>
      </c>
      <c r="X8" s="237" t="str">
        <f ca="1">IF(souhrn!$O15&lt;X$3,"",souhrn!FB15&amp;" "&amp;souhrn!DD15)</f>
        <v/>
      </c>
      <c r="Y8" s="237" t="str">
        <f ca="1">IF(souhrn!$O15&lt;Y$3,"",souhrn!FC15&amp;" "&amp;souhrn!DE15)</f>
        <v/>
      </c>
      <c r="Z8" s="237" t="str">
        <f ca="1">IF(souhrn!$O15&lt;Z$3,"",souhrn!FD15&amp;" "&amp;souhrn!DF15)</f>
        <v/>
      </c>
      <c r="AA8" s="237" t="str">
        <f ca="1">IF(souhrn!$O15&lt;AA$3,"",souhrn!FE15&amp;" "&amp;souhrn!DG15)</f>
        <v/>
      </c>
      <c r="AB8" s="237" t="str">
        <f ca="1">IF(souhrn!$O15&lt;AB$3,"",souhrn!FF15&amp;" "&amp;souhrn!DH15)</f>
        <v/>
      </c>
      <c r="AC8" s="237" t="str">
        <f ca="1">IF(souhrn!$O15&lt;AC$3,"",souhrn!FG15&amp;" "&amp;souhrn!DI15)</f>
        <v/>
      </c>
      <c r="AD8" s="238" t="str">
        <f ca="1">IF(souhrn!$O15&lt;AD$3,"",souhrn!FH15&amp;" "&amp;souhrn!DJ15)</f>
        <v/>
      </c>
    </row>
    <row r="9" spans="3:45" x14ac:dyDescent="0.3">
      <c r="C9" s="228">
        <v>5</v>
      </c>
      <c r="D9" s="258" t="s">
        <v>47</v>
      </c>
      <c r="E9" s="262" t="str">
        <f>IF(inp_celkem_formaci&lt;$C9,"",souhrn!J16)</f>
        <v/>
      </c>
      <c r="F9" s="236" t="str">
        <f ca="1">IF(souhrn!$O16&lt;F$3,"",souhrn!EJ16&amp;" "&amp;souhrn!CL16)</f>
        <v/>
      </c>
      <c r="G9" s="237" t="str">
        <f ca="1">IF(souhrn!$O16&lt;G$3,"",souhrn!EK16&amp;" "&amp;souhrn!CM16)</f>
        <v/>
      </c>
      <c r="H9" s="237" t="str">
        <f ca="1">IF(souhrn!$O16&lt;H$3,"",souhrn!EL16&amp;" "&amp;souhrn!CN16)</f>
        <v/>
      </c>
      <c r="I9" s="237" t="str">
        <f ca="1">IF(souhrn!$O16&lt;I$3,"",souhrn!EM16&amp;" "&amp;souhrn!CO16)</f>
        <v/>
      </c>
      <c r="J9" s="237" t="str">
        <f ca="1">IF(souhrn!$O16&lt;J$3,"",souhrn!EN16&amp;" "&amp;souhrn!CP16)</f>
        <v/>
      </c>
      <c r="K9" s="237" t="str">
        <f ca="1">IF(souhrn!$O16&lt;K$3,"",souhrn!EO16&amp;" "&amp;souhrn!CQ16)</f>
        <v/>
      </c>
      <c r="L9" s="237" t="str">
        <f ca="1">IF(souhrn!$O16&lt;L$3,"",souhrn!EP16&amp;" "&amp;souhrn!CR16)</f>
        <v/>
      </c>
      <c r="M9" s="237" t="str">
        <f ca="1">IF(souhrn!$O16&lt;M$3,"",souhrn!EQ16&amp;" "&amp;souhrn!CS16)</f>
        <v/>
      </c>
      <c r="N9" s="237" t="str">
        <f ca="1">IF(souhrn!$O16&lt;N$3,"",souhrn!ER16&amp;" "&amp;souhrn!CT16)</f>
        <v/>
      </c>
      <c r="O9" s="237" t="str">
        <f ca="1">IF(souhrn!$O16&lt;O$3,"",souhrn!ES16&amp;" "&amp;souhrn!CU16)</f>
        <v/>
      </c>
      <c r="P9" s="237" t="str">
        <f ca="1">IF(souhrn!$O16&lt;P$3,"",souhrn!ET16&amp;" "&amp;souhrn!CV16)</f>
        <v/>
      </c>
      <c r="Q9" s="237" t="str">
        <f ca="1">IF(souhrn!$O16&lt;Q$3,"",souhrn!EU16&amp;" "&amp;souhrn!CW16)</f>
        <v/>
      </c>
      <c r="R9" s="237" t="str">
        <f ca="1">IF(souhrn!$O16&lt;R$3,"",souhrn!EV16&amp;" "&amp;souhrn!CX16)</f>
        <v/>
      </c>
      <c r="S9" s="237" t="str">
        <f ca="1">IF(souhrn!$O16&lt;S$3,"",souhrn!EW16&amp;" "&amp;souhrn!CY16)</f>
        <v/>
      </c>
      <c r="T9" s="237" t="str">
        <f ca="1">IF(souhrn!$O16&lt;T$3,"",souhrn!EX16&amp;" "&amp;souhrn!CZ16)</f>
        <v/>
      </c>
      <c r="U9" s="237" t="str">
        <f ca="1">IF(souhrn!$O16&lt;U$3,"",souhrn!EY16&amp;" "&amp;souhrn!DA16)</f>
        <v/>
      </c>
      <c r="V9" s="237" t="str">
        <f ca="1">IF(souhrn!$O16&lt;V$3,"",souhrn!EZ16&amp;" "&amp;souhrn!DB16)</f>
        <v/>
      </c>
      <c r="W9" s="237" t="str">
        <f ca="1">IF(souhrn!$O16&lt;W$3,"",souhrn!FA16&amp;" "&amp;souhrn!DC16)</f>
        <v/>
      </c>
      <c r="X9" s="237" t="str">
        <f ca="1">IF(souhrn!$O16&lt;X$3,"",souhrn!FB16&amp;" "&amp;souhrn!DD16)</f>
        <v/>
      </c>
      <c r="Y9" s="237" t="str">
        <f ca="1">IF(souhrn!$O16&lt;Y$3,"",souhrn!FC16&amp;" "&amp;souhrn!DE16)</f>
        <v/>
      </c>
      <c r="Z9" s="237" t="str">
        <f ca="1">IF(souhrn!$O16&lt;Z$3,"",souhrn!FD16&amp;" "&amp;souhrn!DF16)</f>
        <v/>
      </c>
      <c r="AA9" s="237" t="str">
        <f ca="1">IF(souhrn!$O16&lt;AA$3,"",souhrn!FE16&amp;" "&amp;souhrn!DG16)</f>
        <v/>
      </c>
      <c r="AB9" s="237" t="str">
        <f ca="1">IF(souhrn!$O16&lt;AB$3,"",souhrn!FF16&amp;" "&amp;souhrn!DH16)</f>
        <v/>
      </c>
      <c r="AC9" s="237" t="str">
        <f ca="1">IF(souhrn!$O16&lt;AC$3,"",souhrn!FG16&amp;" "&amp;souhrn!DI16)</f>
        <v/>
      </c>
      <c r="AD9" s="238" t="str">
        <f ca="1">IF(souhrn!$O16&lt;AD$3,"",souhrn!FH16&amp;" "&amp;souhrn!DJ16)</f>
        <v/>
      </c>
    </row>
    <row r="10" spans="3:45" x14ac:dyDescent="0.3">
      <c r="C10" s="228">
        <v>6</v>
      </c>
      <c r="D10" s="258" t="s">
        <v>48</v>
      </c>
      <c r="E10" s="262" t="str">
        <f>IF(inp_celkem_formaci&lt;$C10,"",souhrn!J17)</f>
        <v/>
      </c>
      <c r="F10" s="236" t="str">
        <f ca="1">IF(souhrn!$O17&lt;F$3,"",souhrn!EJ17&amp;" "&amp;souhrn!CL17)</f>
        <v/>
      </c>
      <c r="G10" s="237" t="str">
        <f ca="1">IF(souhrn!$O17&lt;G$3,"",souhrn!EK17&amp;" "&amp;souhrn!CM17)</f>
        <v/>
      </c>
      <c r="H10" s="237" t="str">
        <f ca="1">IF(souhrn!$O17&lt;H$3,"",souhrn!EL17&amp;" "&amp;souhrn!CN17)</f>
        <v/>
      </c>
      <c r="I10" s="237" t="str">
        <f ca="1">IF(souhrn!$O17&lt;I$3,"",souhrn!EM17&amp;" "&amp;souhrn!CO17)</f>
        <v/>
      </c>
      <c r="J10" s="237" t="str">
        <f ca="1">IF(souhrn!$O17&lt;J$3,"",souhrn!EN17&amp;" "&amp;souhrn!CP17)</f>
        <v/>
      </c>
      <c r="K10" s="237" t="str">
        <f ca="1">IF(souhrn!$O17&lt;K$3,"",souhrn!EO17&amp;" "&amp;souhrn!CQ17)</f>
        <v/>
      </c>
      <c r="L10" s="237" t="str">
        <f ca="1">IF(souhrn!$O17&lt;L$3,"",souhrn!EP17&amp;" "&amp;souhrn!CR17)</f>
        <v/>
      </c>
      <c r="M10" s="237" t="str">
        <f ca="1">IF(souhrn!$O17&lt;M$3,"",souhrn!EQ17&amp;" "&amp;souhrn!CS17)</f>
        <v/>
      </c>
      <c r="N10" s="237" t="str">
        <f ca="1">IF(souhrn!$O17&lt;N$3,"",souhrn!ER17&amp;" "&amp;souhrn!CT17)</f>
        <v/>
      </c>
      <c r="O10" s="237" t="str">
        <f ca="1">IF(souhrn!$O17&lt;O$3,"",souhrn!ES17&amp;" "&amp;souhrn!CU17)</f>
        <v/>
      </c>
      <c r="P10" s="237" t="str">
        <f ca="1">IF(souhrn!$O17&lt;P$3,"",souhrn!ET17&amp;" "&amp;souhrn!CV17)</f>
        <v/>
      </c>
      <c r="Q10" s="237" t="str">
        <f ca="1">IF(souhrn!$O17&lt;Q$3,"",souhrn!EU17&amp;" "&amp;souhrn!CW17)</f>
        <v/>
      </c>
      <c r="R10" s="237" t="str">
        <f ca="1">IF(souhrn!$O17&lt;R$3,"",souhrn!EV17&amp;" "&amp;souhrn!CX17)</f>
        <v/>
      </c>
      <c r="S10" s="237" t="str">
        <f ca="1">IF(souhrn!$O17&lt;S$3,"",souhrn!EW17&amp;" "&amp;souhrn!CY17)</f>
        <v/>
      </c>
      <c r="T10" s="237" t="str">
        <f ca="1">IF(souhrn!$O17&lt;T$3,"",souhrn!EX17&amp;" "&amp;souhrn!CZ17)</f>
        <v/>
      </c>
      <c r="U10" s="237" t="str">
        <f ca="1">IF(souhrn!$O17&lt;U$3,"",souhrn!EY17&amp;" "&amp;souhrn!DA17)</f>
        <v/>
      </c>
      <c r="V10" s="237" t="str">
        <f ca="1">IF(souhrn!$O17&lt;V$3,"",souhrn!EZ17&amp;" "&amp;souhrn!DB17)</f>
        <v/>
      </c>
      <c r="W10" s="237" t="str">
        <f ca="1">IF(souhrn!$O17&lt;W$3,"",souhrn!FA17&amp;" "&amp;souhrn!DC17)</f>
        <v/>
      </c>
      <c r="X10" s="237" t="str">
        <f ca="1">IF(souhrn!$O17&lt;X$3,"",souhrn!FB17&amp;" "&amp;souhrn!DD17)</f>
        <v/>
      </c>
      <c r="Y10" s="237" t="str">
        <f ca="1">IF(souhrn!$O17&lt;Y$3,"",souhrn!FC17&amp;" "&amp;souhrn!DE17)</f>
        <v/>
      </c>
      <c r="Z10" s="237" t="str">
        <f ca="1">IF(souhrn!$O17&lt;Z$3,"",souhrn!FD17&amp;" "&amp;souhrn!DF17)</f>
        <v/>
      </c>
      <c r="AA10" s="237" t="str">
        <f ca="1">IF(souhrn!$O17&lt;AA$3,"",souhrn!FE17&amp;" "&amp;souhrn!DG17)</f>
        <v/>
      </c>
      <c r="AB10" s="237" t="str">
        <f ca="1">IF(souhrn!$O17&lt;AB$3,"",souhrn!FF17&amp;" "&amp;souhrn!DH17)</f>
        <v/>
      </c>
      <c r="AC10" s="237" t="str">
        <f ca="1">IF(souhrn!$O17&lt;AC$3,"",souhrn!FG17&amp;" "&amp;souhrn!DI17)</f>
        <v/>
      </c>
      <c r="AD10" s="238" t="str">
        <f ca="1">IF(souhrn!$O17&lt;AD$3,"",souhrn!FH17&amp;" "&amp;souhrn!DJ17)</f>
        <v/>
      </c>
    </row>
    <row r="11" spans="3:45" x14ac:dyDescent="0.3">
      <c r="C11" s="228">
        <v>7</v>
      </c>
      <c r="D11" s="258" t="s">
        <v>49</v>
      </c>
      <c r="E11" s="262" t="str">
        <f>IF(inp_celkem_formaci&lt;$C11,"",souhrn!J18)</f>
        <v/>
      </c>
      <c r="F11" s="236" t="str">
        <f ca="1">IF(souhrn!$O18&lt;F$3,"",souhrn!EJ18&amp;" "&amp;souhrn!CL18)</f>
        <v/>
      </c>
      <c r="G11" s="237" t="str">
        <f ca="1">IF(souhrn!$O18&lt;G$3,"",souhrn!EK18&amp;" "&amp;souhrn!CM18)</f>
        <v/>
      </c>
      <c r="H11" s="237" t="str">
        <f ca="1">IF(souhrn!$O18&lt;H$3,"",souhrn!EL18&amp;" "&amp;souhrn!CN18)</f>
        <v/>
      </c>
      <c r="I11" s="237" t="str">
        <f ca="1">IF(souhrn!$O18&lt;I$3,"",souhrn!EM18&amp;" "&amp;souhrn!CO18)</f>
        <v/>
      </c>
      <c r="J11" s="237" t="str">
        <f ca="1">IF(souhrn!$O18&lt;J$3,"",souhrn!EN18&amp;" "&amp;souhrn!CP18)</f>
        <v/>
      </c>
      <c r="K11" s="237" t="str">
        <f ca="1">IF(souhrn!$O18&lt;K$3,"",souhrn!EO18&amp;" "&amp;souhrn!CQ18)</f>
        <v/>
      </c>
      <c r="L11" s="237" t="str">
        <f ca="1">IF(souhrn!$O18&lt;L$3,"",souhrn!EP18&amp;" "&amp;souhrn!CR18)</f>
        <v/>
      </c>
      <c r="M11" s="237" t="str">
        <f ca="1">IF(souhrn!$O18&lt;M$3,"",souhrn!EQ18&amp;" "&amp;souhrn!CS18)</f>
        <v/>
      </c>
      <c r="N11" s="237" t="str">
        <f ca="1">IF(souhrn!$O18&lt;N$3,"",souhrn!ER18&amp;" "&amp;souhrn!CT18)</f>
        <v/>
      </c>
      <c r="O11" s="237" t="str">
        <f ca="1">IF(souhrn!$O18&lt;O$3,"",souhrn!ES18&amp;" "&amp;souhrn!CU18)</f>
        <v/>
      </c>
      <c r="P11" s="237" t="str">
        <f ca="1">IF(souhrn!$O18&lt;P$3,"",souhrn!ET18&amp;" "&amp;souhrn!CV18)</f>
        <v/>
      </c>
      <c r="Q11" s="237" t="str">
        <f ca="1">IF(souhrn!$O18&lt;Q$3,"",souhrn!EU18&amp;" "&amp;souhrn!CW18)</f>
        <v/>
      </c>
      <c r="R11" s="237" t="str">
        <f ca="1">IF(souhrn!$O18&lt;R$3,"",souhrn!EV18&amp;" "&amp;souhrn!CX18)</f>
        <v/>
      </c>
      <c r="S11" s="237" t="str">
        <f ca="1">IF(souhrn!$O18&lt;S$3,"",souhrn!EW18&amp;" "&amp;souhrn!CY18)</f>
        <v/>
      </c>
      <c r="T11" s="237" t="str">
        <f ca="1">IF(souhrn!$O18&lt;T$3,"",souhrn!EX18&amp;" "&amp;souhrn!CZ18)</f>
        <v/>
      </c>
      <c r="U11" s="237" t="str">
        <f ca="1">IF(souhrn!$O18&lt;U$3,"",souhrn!EY18&amp;" "&amp;souhrn!DA18)</f>
        <v/>
      </c>
      <c r="V11" s="237" t="str">
        <f ca="1">IF(souhrn!$O18&lt;V$3,"",souhrn!EZ18&amp;" "&amp;souhrn!DB18)</f>
        <v/>
      </c>
      <c r="W11" s="237" t="str">
        <f ca="1">IF(souhrn!$O18&lt;W$3,"",souhrn!FA18&amp;" "&amp;souhrn!DC18)</f>
        <v/>
      </c>
      <c r="X11" s="237" t="str">
        <f ca="1">IF(souhrn!$O18&lt;X$3,"",souhrn!FB18&amp;" "&amp;souhrn!DD18)</f>
        <v/>
      </c>
      <c r="Y11" s="237" t="str">
        <f ca="1">IF(souhrn!$O18&lt;Y$3,"",souhrn!FC18&amp;" "&amp;souhrn!DE18)</f>
        <v/>
      </c>
      <c r="Z11" s="237" t="str">
        <f ca="1">IF(souhrn!$O18&lt;Z$3,"",souhrn!FD18&amp;" "&amp;souhrn!DF18)</f>
        <v/>
      </c>
      <c r="AA11" s="237" t="str">
        <f ca="1">IF(souhrn!$O18&lt;AA$3,"",souhrn!FE18&amp;" "&amp;souhrn!DG18)</f>
        <v/>
      </c>
      <c r="AB11" s="237" t="str">
        <f ca="1">IF(souhrn!$O18&lt;AB$3,"",souhrn!FF18&amp;" "&amp;souhrn!DH18)</f>
        <v/>
      </c>
      <c r="AC11" s="237" t="str">
        <f ca="1">IF(souhrn!$O18&lt;AC$3,"",souhrn!FG18&amp;" "&amp;souhrn!DI18)</f>
        <v/>
      </c>
      <c r="AD11" s="238" t="str">
        <f ca="1">IF(souhrn!$O18&lt;AD$3,"",souhrn!FH18&amp;" "&amp;souhrn!DJ18)</f>
        <v/>
      </c>
    </row>
    <row r="12" spans="3:45" x14ac:dyDescent="0.3">
      <c r="C12" s="228">
        <v>8</v>
      </c>
      <c r="D12" s="258" t="s">
        <v>50</v>
      </c>
      <c r="E12" s="262" t="str">
        <f>IF(inp_celkem_formaci&lt;$C12,"",souhrn!J19)</f>
        <v/>
      </c>
      <c r="F12" s="236" t="str">
        <f ca="1">IF(souhrn!$O19&lt;F$3,"",souhrn!EJ19&amp;" "&amp;souhrn!CL19)</f>
        <v/>
      </c>
      <c r="G12" s="237" t="str">
        <f ca="1">IF(souhrn!$O19&lt;G$3,"",souhrn!EK19&amp;" "&amp;souhrn!CM19)</f>
        <v/>
      </c>
      <c r="H12" s="237" t="str">
        <f ca="1">IF(souhrn!$O19&lt;H$3,"",souhrn!EL19&amp;" "&amp;souhrn!CN19)</f>
        <v/>
      </c>
      <c r="I12" s="237" t="str">
        <f ca="1">IF(souhrn!$O19&lt;I$3,"",souhrn!EM19&amp;" "&amp;souhrn!CO19)</f>
        <v/>
      </c>
      <c r="J12" s="237" t="str">
        <f ca="1">IF(souhrn!$O19&lt;J$3,"",souhrn!EN19&amp;" "&amp;souhrn!CP19)</f>
        <v/>
      </c>
      <c r="K12" s="237" t="str">
        <f ca="1">IF(souhrn!$O19&lt;K$3,"",souhrn!EO19&amp;" "&amp;souhrn!CQ19)</f>
        <v/>
      </c>
      <c r="L12" s="237" t="str">
        <f ca="1">IF(souhrn!$O19&lt;L$3,"",souhrn!EP19&amp;" "&amp;souhrn!CR19)</f>
        <v/>
      </c>
      <c r="M12" s="237" t="str">
        <f ca="1">IF(souhrn!$O19&lt;M$3,"",souhrn!EQ19&amp;" "&amp;souhrn!CS19)</f>
        <v/>
      </c>
      <c r="N12" s="237" t="str">
        <f ca="1">IF(souhrn!$O19&lt;N$3,"",souhrn!ER19&amp;" "&amp;souhrn!CT19)</f>
        <v/>
      </c>
      <c r="O12" s="237" t="str">
        <f ca="1">IF(souhrn!$O19&lt;O$3,"",souhrn!ES19&amp;" "&amp;souhrn!CU19)</f>
        <v/>
      </c>
      <c r="P12" s="237" t="str">
        <f ca="1">IF(souhrn!$O19&lt;P$3,"",souhrn!ET19&amp;" "&amp;souhrn!CV19)</f>
        <v/>
      </c>
      <c r="Q12" s="237" t="str">
        <f ca="1">IF(souhrn!$O19&lt;Q$3,"",souhrn!EU19&amp;" "&amp;souhrn!CW19)</f>
        <v/>
      </c>
      <c r="R12" s="237" t="str">
        <f ca="1">IF(souhrn!$O19&lt;R$3,"",souhrn!EV19&amp;" "&amp;souhrn!CX19)</f>
        <v/>
      </c>
      <c r="S12" s="237" t="str">
        <f ca="1">IF(souhrn!$O19&lt;S$3,"",souhrn!EW19&amp;" "&amp;souhrn!CY19)</f>
        <v/>
      </c>
      <c r="T12" s="237" t="str">
        <f ca="1">IF(souhrn!$O19&lt;T$3,"",souhrn!EX19&amp;" "&amp;souhrn!CZ19)</f>
        <v/>
      </c>
      <c r="U12" s="237" t="str">
        <f ca="1">IF(souhrn!$O19&lt;U$3,"",souhrn!EY19&amp;" "&amp;souhrn!DA19)</f>
        <v/>
      </c>
      <c r="V12" s="237" t="str">
        <f ca="1">IF(souhrn!$O19&lt;V$3,"",souhrn!EZ19&amp;" "&amp;souhrn!DB19)</f>
        <v/>
      </c>
      <c r="W12" s="237" t="str">
        <f ca="1">IF(souhrn!$O19&lt;W$3,"",souhrn!FA19&amp;" "&amp;souhrn!DC19)</f>
        <v/>
      </c>
      <c r="X12" s="237" t="str">
        <f ca="1">IF(souhrn!$O19&lt;X$3,"",souhrn!FB19&amp;" "&amp;souhrn!DD19)</f>
        <v/>
      </c>
      <c r="Y12" s="237" t="str">
        <f ca="1">IF(souhrn!$O19&lt;Y$3,"",souhrn!FC19&amp;" "&amp;souhrn!DE19)</f>
        <v/>
      </c>
      <c r="Z12" s="237" t="str">
        <f ca="1">IF(souhrn!$O19&lt;Z$3,"",souhrn!FD19&amp;" "&amp;souhrn!DF19)</f>
        <v/>
      </c>
      <c r="AA12" s="237" t="str">
        <f ca="1">IF(souhrn!$O19&lt;AA$3,"",souhrn!FE19&amp;" "&amp;souhrn!DG19)</f>
        <v/>
      </c>
      <c r="AB12" s="237" t="str">
        <f ca="1">IF(souhrn!$O19&lt;AB$3,"",souhrn!FF19&amp;" "&amp;souhrn!DH19)</f>
        <v/>
      </c>
      <c r="AC12" s="237" t="str">
        <f ca="1">IF(souhrn!$O19&lt;AC$3,"",souhrn!FG19&amp;" "&amp;souhrn!DI19)</f>
        <v/>
      </c>
      <c r="AD12" s="238" t="str">
        <f ca="1">IF(souhrn!$O19&lt;AD$3,"",souhrn!FH19&amp;" "&amp;souhrn!DJ19)</f>
        <v/>
      </c>
    </row>
    <row r="13" spans="3:45" x14ac:dyDescent="0.3">
      <c r="C13" s="228">
        <v>9</v>
      </c>
      <c r="D13" s="258" t="s">
        <v>51</v>
      </c>
      <c r="E13" s="262" t="str">
        <f>IF(inp_celkem_formaci&lt;$C13,"",souhrn!J20)</f>
        <v/>
      </c>
      <c r="F13" s="236" t="str">
        <f ca="1">IF(souhrn!$O20&lt;F$3,"",souhrn!EJ20&amp;" "&amp;souhrn!CL20)</f>
        <v/>
      </c>
      <c r="G13" s="237" t="str">
        <f ca="1">IF(souhrn!$O20&lt;G$3,"",souhrn!EK20&amp;" "&amp;souhrn!CM20)</f>
        <v/>
      </c>
      <c r="H13" s="237" t="str">
        <f ca="1">IF(souhrn!$O20&lt;H$3,"",souhrn!EL20&amp;" "&amp;souhrn!CN20)</f>
        <v/>
      </c>
      <c r="I13" s="237" t="str">
        <f ca="1">IF(souhrn!$O20&lt;I$3,"",souhrn!EM20&amp;" "&amp;souhrn!CO20)</f>
        <v/>
      </c>
      <c r="J13" s="237" t="str">
        <f ca="1">IF(souhrn!$O20&lt;J$3,"",souhrn!EN20&amp;" "&amp;souhrn!CP20)</f>
        <v/>
      </c>
      <c r="K13" s="237" t="str">
        <f ca="1">IF(souhrn!$O20&lt;K$3,"",souhrn!EO20&amp;" "&amp;souhrn!CQ20)</f>
        <v/>
      </c>
      <c r="L13" s="237" t="str">
        <f ca="1">IF(souhrn!$O20&lt;L$3,"",souhrn!EP20&amp;" "&amp;souhrn!CR20)</f>
        <v/>
      </c>
      <c r="M13" s="237" t="str">
        <f ca="1">IF(souhrn!$O20&lt;M$3,"",souhrn!EQ20&amp;" "&amp;souhrn!CS20)</f>
        <v/>
      </c>
      <c r="N13" s="237" t="str">
        <f ca="1">IF(souhrn!$O20&lt;N$3,"",souhrn!ER20&amp;" "&amp;souhrn!CT20)</f>
        <v/>
      </c>
      <c r="O13" s="237" t="str">
        <f ca="1">IF(souhrn!$O20&lt;O$3,"",souhrn!ES20&amp;" "&amp;souhrn!CU20)</f>
        <v/>
      </c>
      <c r="P13" s="237" t="str">
        <f ca="1">IF(souhrn!$O20&lt;P$3,"",souhrn!ET20&amp;" "&amp;souhrn!CV20)</f>
        <v/>
      </c>
      <c r="Q13" s="237" t="str">
        <f ca="1">IF(souhrn!$O20&lt;Q$3,"",souhrn!EU20&amp;" "&amp;souhrn!CW20)</f>
        <v/>
      </c>
      <c r="R13" s="237" t="str">
        <f ca="1">IF(souhrn!$O20&lt;R$3,"",souhrn!EV20&amp;" "&amp;souhrn!CX20)</f>
        <v/>
      </c>
      <c r="S13" s="237" t="str">
        <f ca="1">IF(souhrn!$O20&lt;S$3,"",souhrn!EW20&amp;" "&amp;souhrn!CY20)</f>
        <v/>
      </c>
      <c r="T13" s="237" t="str">
        <f ca="1">IF(souhrn!$O20&lt;T$3,"",souhrn!EX20&amp;" "&amp;souhrn!CZ20)</f>
        <v/>
      </c>
      <c r="U13" s="237" t="str">
        <f ca="1">IF(souhrn!$O20&lt;U$3,"",souhrn!EY20&amp;" "&amp;souhrn!DA20)</f>
        <v/>
      </c>
      <c r="V13" s="237" t="str">
        <f ca="1">IF(souhrn!$O20&lt;V$3,"",souhrn!EZ20&amp;" "&amp;souhrn!DB20)</f>
        <v/>
      </c>
      <c r="W13" s="237" t="str">
        <f ca="1">IF(souhrn!$O20&lt;W$3,"",souhrn!FA20&amp;" "&amp;souhrn!DC20)</f>
        <v/>
      </c>
      <c r="X13" s="237" t="str">
        <f ca="1">IF(souhrn!$O20&lt;X$3,"",souhrn!FB20&amp;" "&amp;souhrn!DD20)</f>
        <v/>
      </c>
      <c r="Y13" s="237" t="str">
        <f ca="1">IF(souhrn!$O20&lt;Y$3,"",souhrn!FC20&amp;" "&amp;souhrn!DE20)</f>
        <v/>
      </c>
      <c r="Z13" s="237" t="str">
        <f ca="1">IF(souhrn!$O20&lt;Z$3,"",souhrn!FD20&amp;" "&amp;souhrn!DF20)</f>
        <v/>
      </c>
      <c r="AA13" s="237" t="str">
        <f ca="1">IF(souhrn!$O20&lt;AA$3,"",souhrn!FE20&amp;" "&amp;souhrn!DG20)</f>
        <v/>
      </c>
      <c r="AB13" s="237" t="str">
        <f ca="1">IF(souhrn!$O20&lt;AB$3,"",souhrn!FF20&amp;" "&amp;souhrn!DH20)</f>
        <v/>
      </c>
      <c r="AC13" s="237" t="str">
        <f ca="1">IF(souhrn!$O20&lt;AC$3,"",souhrn!FG20&amp;" "&amp;souhrn!DI20)</f>
        <v/>
      </c>
      <c r="AD13" s="238" t="str">
        <f ca="1">IF(souhrn!$O20&lt;AD$3,"",souhrn!FH20&amp;" "&amp;souhrn!DJ20)</f>
        <v/>
      </c>
    </row>
    <row r="14" spans="3:45" x14ac:dyDescent="0.3">
      <c r="C14" s="228">
        <v>10</v>
      </c>
      <c r="D14" s="258" t="s">
        <v>52</v>
      </c>
      <c r="E14" s="262" t="str">
        <f>IF(inp_celkem_formaci&lt;$C14,"",souhrn!J21)</f>
        <v/>
      </c>
      <c r="F14" s="236" t="str">
        <f ca="1">IF(souhrn!$O21&lt;F$3,"",souhrn!EJ21&amp;" "&amp;souhrn!CL21)</f>
        <v/>
      </c>
      <c r="G14" s="237" t="str">
        <f ca="1">IF(souhrn!$O21&lt;G$3,"",souhrn!EK21&amp;" "&amp;souhrn!CM21)</f>
        <v/>
      </c>
      <c r="H14" s="237" t="str">
        <f ca="1">IF(souhrn!$O21&lt;H$3,"",souhrn!EL21&amp;" "&amp;souhrn!CN21)</f>
        <v/>
      </c>
      <c r="I14" s="237" t="str">
        <f ca="1">IF(souhrn!$O21&lt;I$3,"",souhrn!EM21&amp;" "&amp;souhrn!CO21)</f>
        <v/>
      </c>
      <c r="J14" s="237" t="str">
        <f ca="1">IF(souhrn!$O21&lt;J$3,"",souhrn!EN21&amp;" "&amp;souhrn!CP21)</f>
        <v/>
      </c>
      <c r="K14" s="237" t="str">
        <f ca="1">IF(souhrn!$O21&lt;K$3,"",souhrn!EO21&amp;" "&amp;souhrn!CQ21)</f>
        <v/>
      </c>
      <c r="L14" s="237" t="str">
        <f ca="1">IF(souhrn!$O21&lt;L$3,"",souhrn!EP21&amp;" "&amp;souhrn!CR21)</f>
        <v/>
      </c>
      <c r="M14" s="237" t="str">
        <f ca="1">IF(souhrn!$O21&lt;M$3,"",souhrn!EQ21&amp;" "&amp;souhrn!CS21)</f>
        <v/>
      </c>
      <c r="N14" s="237" t="str">
        <f ca="1">IF(souhrn!$O21&lt;N$3,"",souhrn!ER21&amp;" "&amp;souhrn!CT21)</f>
        <v/>
      </c>
      <c r="O14" s="237" t="str">
        <f ca="1">IF(souhrn!$O21&lt;O$3,"",souhrn!ES21&amp;" "&amp;souhrn!CU21)</f>
        <v/>
      </c>
      <c r="P14" s="237" t="str">
        <f ca="1">IF(souhrn!$O21&lt;P$3,"",souhrn!ET21&amp;" "&amp;souhrn!CV21)</f>
        <v/>
      </c>
      <c r="Q14" s="237" t="str">
        <f ca="1">IF(souhrn!$O21&lt;Q$3,"",souhrn!EU21&amp;" "&amp;souhrn!CW21)</f>
        <v/>
      </c>
      <c r="R14" s="237" t="str">
        <f ca="1">IF(souhrn!$O21&lt;R$3,"",souhrn!EV21&amp;" "&amp;souhrn!CX21)</f>
        <v/>
      </c>
      <c r="S14" s="237" t="str">
        <f ca="1">IF(souhrn!$O21&lt;S$3,"",souhrn!EW21&amp;" "&amp;souhrn!CY21)</f>
        <v/>
      </c>
      <c r="T14" s="237" t="str">
        <f ca="1">IF(souhrn!$O21&lt;T$3,"",souhrn!EX21&amp;" "&amp;souhrn!CZ21)</f>
        <v/>
      </c>
      <c r="U14" s="237" t="str">
        <f ca="1">IF(souhrn!$O21&lt;U$3,"",souhrn!EY21&amp;" "&amp;souhrn!DA21)</f>
        <v/>
      </c>
      <c r="V14" s="237" t="str">
        <f ca="1">IF(souhrn!$O21&lt;V$3,"",souhrn!EZ21&amp;" "&amp;souhrn!DB21)</f>
        <v/>
      </c>
      <c r="W14" s="237" t="str">
        <f ca="1">IF(souhrn!$O21&lt;W$3,"",souhrn!FA21&amp;" "&amp;souhrn!DC21)</f>
        <v/>
      </c>
      <c r="X14" s="237" t="str">
        <f ca="1">IF(souhrn!$O21&lt;X$3,"",souhrn!FB21&amp;" "&amp;souhrn!DD21)</f>
        <v/>
      </c>
      <c r="Y14" s="237" t="str">
        <f ca="1">IF(souhrn!$O21&lt;Y$3,"",souhrn!FC21&amp;" "&amp;souhrn!DE21)</f>
        <v/>
      </c>
      <c r="Z14" s="237" t="str">
        <f ca="1">IF(souhrn!$O21&lt;Z$3,"",souhrn!FD21&amp;" "&amp;souhrn!DF21)</f>
        <v/>
      </c>
      <c r="AA14" s="237" t="str">
        <f ca="1">IF(souhrn!$O21&lt;AA$3,"",souhrn!FE21&amp;" "&amp;souhrn!DG21)</f>
        <v/>
      </c>
      <c r="AB14" s="237" t="str">
        <f ca="1">IF(souhrn!$O21&lt;AB$3,"",souhrn!FF21&amp;" "&amp;souhrn!DH21)</f>
        <v/>
      </c>
      <c r="AC14" s="237" t="str">
        <f ca="1">IF(souhrn!$O21&lt;AC$3,"",souhrn!FG21&amp;" "&amp;souhrn!DI21)</f>
        <v/>
      </c>
      <c r="AD14" s="238" t="str">
        <f ca="1">IF(souhrn!$O21&lt;AD$3,"",souhrn!FH21&amp;" "&amp;souhrn!DJ21)</f>
        <v/>
      </c>
    </row>
    <row r="15" spans="3:45" x14ac:dyDescent="0.3">
      <c r="C15" s="228">
        <v>11</v>
      </c>
      <c r="D15" s="258" t="s">
        <v>53</v>
      </c>
      <c r="E15" s="262" t="str">
        <f>IF(inp_celkem_formaci&lt;$C15,"",souhrn!J22)</f>
        <v/>
      </c>
      <c r="F15" s="236" t="str">
        <f ca="1">IF(souhrn!$O22&lt;F$3,"",souhrn!EJ22&amp;" "&amp;souhrn!CL22)</f>
        <v/>
      </c>
      <c r="G15" s="237" t="str">
        <f ca="1">IF(souhrn!$O22&lt;G$3,"",souhrn!EK22&amp;" "&amp;souhrn!CM22)</f>
        <v/>
      </c>
      <c r="H15" s="237" t="str">
        <f ca="1">IF(souhrn!$O22&lt;H$3,"",souhrn!EL22&amp;" "&amp;souhrn!CN22)</f>
        <v/>
      </c>
      <c r="I15" s="237" t="str">
        <f ca="1">IF(souhrn!$O22&lt;I$3,"",souhrn!EM22&amp;" "&amp;souhrn!CO22)</f>
        <v/>
      </c>
      <c r="J15" s="237" t="str">
        <f ca="1">IF(souhrn!$O22&lt;J$3,"",souhrn!EN22&amp;" "&amp;souhrn!CP22)</f>
        <v/>
      </c>
      <c r="K15" s="237" t="str">
        <f ca="1">IF(souhrn!$O22&lt;K$3,"",souhrn!EO22&amp;" "&amp;souhrn!CQ22)</f>
        <v/>
      </c>
      <c r="L15" s="237" t="str">
        <f ca="1">IF(souhrn!$O22&lt;L$3,"",souhrn!EP22&amp;" "&amp;souhrn!CR22)</f>
        <v/>
      </c>
      <c r="M15" s="237" t="str">
        <f ca="1">IF(souhrn!$O22&lt;M$3,"",souhrn!EQ22&amp;" "&amp;souhrn!CS22)</f>
        <v/>
      </c>
      <c r="N15" s="237" t="str">
        <f ca="1">IF(souhrn!$O22&lt;N$3,"",souhrn!ER22&amp;" "&amp;souhrn!CT22)</f>
        <v/>
      </c>
      <c r="O15" s="237" t="str">
        <f ca="1">IF(souhrn!$O22&lt;O$3,"",souhrn!ES22&amp;" "&amp;souhrn!CU22)</f>
        <v/>
      </c>
      <c r="P15" s="237" t="str">
        <f ca="1">IF(souhrn!$O22&lt;P$3,"",souhrn!ET22&amp;" "&amp;souhrn!CV22)</f>
        <v/>
      </c>
      <c r="Q15" s="237" t="str">
        <f ca="1">IF(souhrn!$O22&lt;Q$3,"",souhrn!EU22&amp;" "&amp;souhrn!CW22)</f>
        <v/>
      </c>
      <c r="R15" s="237" t="str">
        <f ca="1">IF(souhrn!$O22&lt;R$3,"",souhrn!EV22&amp;" "&amp;souhrn!CX22)</f>
        <v/>
      </c>
      <c r="S15" s="237" t="str">
        <f ca="1">IF(souhrn!$O22&lt;S$3,"",souhrn!EW22&amp;" "&amp;souhrn!CY22)</f>
        <v/>
      </c>
      <c r="T15" s="237" t="str">
        <f ca="1">IF(souhrn!$O22&lt;T$3,"",souhrn!EX22&amp;" "&amp;souhrn!CZ22)</f>
        <v/>
      </c>
      <c r="U15" s="237" t="str">
        <f ca="1">IF(souhrn!$O22&lt;U$3,"",souhrn!EY22&amp;" "&amp;souhrn!DA22)</f>
        <v/>
      </c>
      <c r="V15" s="237" t="str">
        <f ca="1">IF(souhrn!$O22&lt;V$3,"",souhrn!EZ22&amp;" "&amp;souhrn!DB22)</f>
        <v/>
      </c>
      <c r="W15" s="237" t="str">
        <f ca="1">IF(souhrn!$O22&lt;W$3,"",souhrn!FA22&amp;" "&amp;souhrn!DC22)</f>
        <v/>
      </c>
      <c r="X15" s="237" t="str">
        <f ca="1">IF(souhrn!$O22&lt;X$3,"",souhrn!FB22&amp;" "&amp;souhrn!DD22)</f>
        <v/>
      </c>
      <c r="Y15" s="237" t="str">
        <f ca="1">IF(souhrn!$O22&lt;Y$3,"",souhrn!FC22&amp;" "&amp;souhrn!DE22)</f>
        <v/>
      </c>
      <c r="Z15" s="237" t="str">
        <f ca="1">IF(souhrn!$O22&lt;Z$3,"",souhrn!FD22&amp;" "&amp;souhrn!DF22)</f>
        <v/>
      </c>
      <c r="AA15" s="237" t="str">
        <f ca="1">IF(souhrn!$O22&lt;AA$3,"",souhrn!FE22&amp;" "&amp;souhrn!DG22)</f>
        <v/>
      </c>
      <c r="AB15" s="237" t="str">
        <f ca="1">IF(souhrn!$O22&lt;AB$3,"",souhrn!FF22&amp;" "&amp;souhrn!DH22)</f>
        <v/>
      </c>
      <c r="AC15" s="237" t="str">
        <f ca="1">IF(souhrn!$O22&lt;AC$3,"",souhrn!FG22&amp;" "&amp;souhrn!DI22)</f>
        <v/>
      </c>
      <c r="AD15" s="238" t="str">
        <f ca="1">IF(souhrn!$O22&lt;AD$3,"",souhrn!FH22&amp;" "&amp;souhrn!DJ22)</f>
        <v/>
      </c>
    </row>
    <row r="16" spans="3:45" x14ac:dyDescent="0.3">
      <c r="C16" s="228">
        <v>12</v>
      </c>
      <c r="D16" s="258" t="s">
        <v>54</v>
      </c>
      <c r="E16" s="262" t="str">
        <f>IF(inp_celkem_formaci&lt;$C16,"",souhrn!J23)</f>
        <v/>
      </c>
      <c r="F16" s="236" t="str">
        <f ca="1">IF(souhrn!$O23&lt;F$3,"",souhrn!EJ23&amp;" "&amp;souhrn!CL23)</f>
        <v/>
      </c>
      <c r="G16" s="237" t="str">
        <f ca="1">IF(souhrn!$O23&lt;G$3,"",souhrn!EK23&amp;" "&amp;souhrn!CM23)</f>
        <v/>
      </c>
      <c r="H16" s="237" t="str">
        <f ca="1">IF(souhrn!$O23&lt;H$3,"",souhrn!EL23&amp;" "&amp;souhrn!CN23)</f>
        <v/>
      </c>
      <c r="I16" s="237" t="str">
        <f ca="1">IF(souhrn!$O23&lt;I$3,"",souhrn!EM23&amp;" "&amp;souhrn!CO23)</f>
        <v/>
      </c>
      <c r="J16" s="237" t="str">
        <f ca="1">IF(souhrn!$O23&lt;J$3,"",souhrn!EN23&amp;" "&amp;souhrn!CP23)</f>
        <v/>
      </c>
      <c r="K16" s="237" t="str">
        <f ca="1">IF(souhrn!$O23&lt;K$3,"",souhrn!EO23&amp;" "&amp;souhrn!CQ23)</f>
        <v/>
      </c>
      <c r="L16" s="237" t="str">
        <f ca="1">IF(souhrn!$O23&lt;L$3,"",souhrn!EP23&amp;" "&amp;souhrn!CR23)</f>
        <v/>
      </c>
      <c r="M16" s="237" t="str">
        <f ca="1">IF(souhrn!$O23&lt;M$3,"",souhrn!EQ23&amp;" "&amp;souhrn!CS23)</f>
        <v/>
      </c>
      <c r="N16" s="237" t="str">
        <f ca="1">IF(souhrn!$O23&lt;N$3,"",souhrn!ER23&amp;" "&amp;souhrn!CT23)</f>
        <v/>
      </c>
      <c r="O16" s="237" t="str">
        <f ca="1">IF(souhrn!$O23&lt;O$3,"",souhrn!ES23&amp;" "&amp;souhrn!CU23)</f>
        <v/>
      </c>
      <c r="P16" s="237" t="str">
        <f ca="1">IF(souhrn!$O23&lt;P$3,"",souhrn!ET23&amp;" "&amp;souhrn!CV23)</f>
        <v/>
      </c>
      <c r="Q16" s="237" t="str">
        <f ca="1">IF(souhrn!$O23&lt;Q$3,"",souhrn!EU23&amp;" "&amp;souhrn!CW23)</f>
        <v/>
      </c>
      <c r="R16" s="237" t="str">
        <f ca="1">IF(souhrn!$O23&lt;R$3,"",souhrn!EV23&amp;" "&amp;souhrn!CX23)</f>
        <v/>
      </c>
      <c r="S16" s="237" t="str">
        <f ca="1">IF(souhrn!$O23&lt;S$3,"",souhrn!EW23&amp;" "&amp;souhrn!CY23)</f>
        <v/>
      </c>
      <c r="T16" s="237" t="str">
        <f ca="1">IF(souhrn!$O23&lt;T$3,"",souhrn!EX23&amp;" "&amp;souhrn!CZ23)</f>
        <v/>
      </c>
      <c r="U16" s="237" t="str">
        <f ca="1">IF(souhrn!$O23&lt;U$3,"",souhrn!EY23&amp;" "&amp;souhrn!DA23)</f>
        <v/>
      </c>
      <c r="V16" s="237" t="str">
        <f ca="1">IF(souhrn!$O23&lt;V$3,"",souhrn!EZ23&amp;" "&amp;souhrn!DB23)</f>
        <v/>
      </c>
      <c r="W16" s="237" t="str">
        <f ca="1">IF(souhrn!$O23&lt;W$3,"",souhrn!FA23&amp;" "&amp;souhrn!DC23)</f>
        <v/>
      </c>
      <c r="X16" s="237" t="str">
        <f ca="1">IF(souhrn!$O23&lt;X$3,"",souhrn!FB23&amp;" "&amp;souhrn!DD23)</f>
        <v/>
      </c>
      <c r="Y16" s="237" t="str">
        <f ca="1">IF(souhrn!$O23&lt;Y$3,"",souhrn!FC23&amp;" "&amp;souhrn!DE23)</f>
        <v/>
      </c>
      <c r="Z16" s="237" t="str">
        <f ca="1">IF(souhrn!$O23&lt;Z$3,"",souhrn!FD23&amp;" "&amp;souhrn!DF23)</f>
        <v/>
      </c>
      <c r="AA16" s="237" t="str">
        <f ca="1">IF(souhrn!$O23&lt;AA$3,"",souhrn!FE23&amp;" "&amp;souhrn!DG23)</f>
        <v/>
      </c>
      <c r="AB16" s="237" t="str">
        <f ca="1">IF(souhrn!$O23&lt;AB$3,"",souhrn!FF23&amp;" "&amp;souhrn!DH23)</f>
        <v/>
      </c>
      <c r="AC16" s="237" t="str">
        <f ca="1">IF(souhrn!$O23&lt;AC$3,"",souhrn!FG23&amp;" "&amp;souhrn!DI23)</f>
        <v/>
      </c>
      <c r="AD16" s="238" t="str">
        <f ca="1">IF(souhrn!$O23&lt;AD$3,"",souhrn!FH23&amp;" "&amp;souhrn!DJ23)</f>
        <v/>
      </c>
    </row>
    <row r="17" spans="2:30" x14ac:dyDescent="0.3">
      <c r="C17" s="228">
        <v>13</v>
      </c>
      <c r="D17" s="258" t="s">
        <v>55</v>
      </c>
      <c r="E17" s="262" t="str">
        <f>IF(inp_celkem_formaci&lt;$C17,"",souhrn!J24)</f>
        <v/>
      </c>
      <c r="F17" s="236" t="str">
        <f ca="1">IF(souhrn!$O24&lt;F$3,"",souhrn!EJ24&amp;" "&amp;souhrn!CL24)</f>
        <v/>
      </c>
      <c r="G17" s="237" t="str">
        <f ca="1">IF(souhrn!$O24&lt;G$3,"",souhrn!EK24&amp;" "&amp;souhrn!CM24)</f>
        <v/>
      </c>
      <c r="H17" s="237" t="str">
        <f ca="1">IF(souhrn!$O24&lt;H$3,"",souhrn!EL24&amp;" "&amp;souhrn!CN24)</f>
        <v/>
      </c>
      <c r="I17" s="237" t="str">
        <f ca="1">IF(souhrn!$O24&lt;I$3,"",souhrn!EM24&amp;" "&amp;souhrn!CO24)</f>
        <v/>
      </c>
      <c r="J17" s="237" t="str">
        <f ca="1">IF(souhrn!$O24&lt;J$3,"",souhrn!EN24&amp;" "&amp;souhrn!CP24)</f>
        <v/>
      </c>
      <c r="K17" s="237" t="str">
        <f ca="1">IF(souhrn!$O24&lt;K$3,"",souhrn!EO24&amp;" "&amp;souhrn!CQ24)</f>
        <v/>
      </c>
      <c r="L17" s="237" t="str">
        <f ca="1">IF(souhrn!$O24&lt;L$3,"",souhrn!EP24&amp;" "&amp;souhrn!CR24)</f>
        <v/>
      </c>
      <c r="M17" s="237" t="str">
        <f ca="1">IF(souhrn!$O24&lt;M$3,"",souhrn!EQ24&amp;" "&amp;souhrn!CS24)</f>
        <v/>
      </c>
      <c r="N17" s="237" t="str">
        <f ca="1">IF(souhrn!$O24&lt;N$3,"",souhrn!ER24&amp;" "&amp;souhrn!CT24)</f>
        <v/>
      </c>
      <c r="O17" s="237" t="str">
        <f ca="1">IF(souhrn!$O24&lt;O$3,"",souhrn!ES24&amp;" "&amp;souhrn!CU24)</f>
        <v/>
      </c>
      <c r="P17" s="237" t="str">
        <f ca="1">IF(souhrn!$O24&lt;P$3,"",souhrn!ET24&amp;" "&amp;souhrn!CV24)</f>
        <v/>
      </c>
      <c r="Q17" s="237" t="str">
        <f ca="1">IF(souhrn!$O24&lt;Q$3,"",souhrn!EU24&amp;" "&amp;souhrn!CW24)</f>
        <v/>
      </c>
      <c r="R17" s="237" t="str">
        <f ca="1">IF(souhrn!$O24&lt;R$3,"",souhrn!EV24&amp;" "&amp;souhrn!CX24)</f>
        <v/>
      </c>
      <c r="S17" s="237" t="str">
        <f ca="1">IF(souhrn!$O24&lt;S$3,"",souhrn!EW24&amp;" "&amp;souhrn!CY24)</f>
        <v/>
      </c>
      <c r="T17" s="237" t="str">
        <f ca="1">IF(souhrn!$O24&lt;T$3,"",souhrn!EX24&amp;" "&amp;souhrn!CZ24)</f>
        <v/>
      </c>
      <c r="U17" s="237" t="str">
        <f ca="1">IF(souhrn!$O24&lt;U$3,"",souhrn!EY24&amp;" "&amp;souhrn!DA24)</f>
        <v/>
      </c>
      <c r="V17" s="237" t="str">
        <f ca="1">IF(souhrn!$O24&lt;V$3,"",souhrn!EZ24&amp;" "&amp;souhrn!DB24)</f>
        <v/>
      </c>
      <c r="W17" s="237" t="str">
        <f ca="1">IF(souhrn!$O24&lt;W$3,"",souhrn!FA24&amp;" "&amp;souhrn!DC24)</f>
        <v/>
      </c>
      <c r="X17" s="237" t="str">
        <f ca="1">IF(souhrn!$O24&lt;X$3,"",souhrn!FB24&amp;" "&amp;souhrn!DD24)</f>
        <v/>
      </c>
      <c r="Y17" s="237" t="str">
        <f ca="1">IF(souhrn!$O24&lt;Y$3,"",souhrn!FC24&amp;" "&amp;souhrn!DE24)</f>
        <v/>
      </c>
      <c r="Z17" s="237" t="str">
        <f ca="1">IF(souhrn!$O24&lt;Z$3,"",souhrn!FD24&amp;" "&amp;souhrn!DF24)</f>
        <v/>
      </c>
      <c r="AA17" s="237" t="str">
        <f ca="1">IF(souhrn!$O24&lt;AA$3,"",souhrn!FE24&amp;" "&amp;souhrn!DG24)</f>
        <v/>
      </c>
      <c r="AB17" s="237" t="str">
        <f ca="1">IF(souhrn!$O24&lt;AB$3,"",souhrn!FF24&amp;" "&amp;souhrn!DH24)</f>
        <v/>
      </c>
      <c r="AC17" s="237" t="str">
        <f ca="1">IF(souhrn!$O24&lt;AC$3,"",souhrn!FG24&amp;" "&amp;souhrn!DI24)</f>
        <v/>
      </c>
      <c r="AD17" s="238" t="str">
        <f ca="1">IF(souhrn!$O24&lt;AD$3,"",souhrn!FH24&amp;" "&amp;souhrn!DJ24)</f>
        <v/>
      </c>
    </row>
    <row r="18" spans="2:30" x14ac:dyDescent="0.3">
      <c r="C18" s="228">
        <v>14</v>
      </c>
      <c r="D18" s="258" t="s">
        <v>56</v>
      </c>
      <c r="E18" s="262" t="str">
        <f>IF(inp_celkem_formaci&lt;$C18,"",souhrn!J25)</f>
        <v/>
      </c>
      <c r="F18" s="236" t="str">
        <f ca="1">IF(souhrn!$O25&lt;F$3,"",souhrn!EJ25&amp;" "&amp;souhrn!CL25)</f>
        <v/>
      </c>
      <c r="G18" s="237" t="str">
        <f ca="1">IF(souhrn!$O25&lt;G$3,"",souhrn!EK25&amp;" "&amp;souhrn!CM25)</f>
        <v/>
      </c>
      <c r="H18" s="237" t="str">
        <f ca="1">IF(souhrn!$O25&lt;H$3,"",souhrn!EL25&amp;" "&amp;souhrn!CN25)</f>
        <v/>
      </c>
      <c r="I18" s="237" t="str">
        <f ca="1">IF(souhrn!$O25&lt;I$3,"",souhrn!EM25&amp;" "&amp;souhrn!CO25)</f>
        <v/>
      </c>
      <c r="J18" s="237" t="str">
        <f ca="1">IF(souhrn!$O25&lt;J$3,"",souhrn!EN25&amp;" "&amp;souhrn!CP25)</f>
        <v/>
      </c>
      <c r="K18" s="237" t="str">
        <f ca="1">IF(souhrn!$O25&lt;K$3,"",souhrn!EO25&amp;" "&amp;souhrn!CQ25)</f>
        <v/>
      </c>
      <c r="L18" s="237" t="str">
        <f ca="1">IF(souhrn!$O25&lt;L$3,"",souhrn!EP25&amp;" "&amp;souhrn!CR25)</f>
        <v/>
      </c>
      <c r="M18" s="237" t="str">
        <f ca="1">IF(souhrn!$O25&lt;M$3,"",souhrn!EQ25&amp;" "&amp;souhrn!CS25)</f>
        <v/>
      </c>
      <c r="N18" s="237" t="str">
        <f ca="1">IF(souhrn!$O25&lt;N$3,"",souhrn!ER25&amp;" "&amp;souhrn!CT25)</f>
        <v/>
      </c>
      <c r="O18" s="237" t="str">
        <f ca="1">IF(souhrn!$O25&lt;O$3,"",souhrn!ES25&amp;" "&amp;souhrn!CU25)</f>
        <v/>
      </c>
      <c r="P18" s="237" t="str">
        <f ca="1">IF(souhrn!$O25&lt;P$3,"",souhrn!ET25&amp;" "&amp;souhrn!CV25)</f>
        <v/>
      </c>
      <c r="Q18" s="237" t="str">
        <f ca="1">IF(souhrn!$O25&lt;Q$3,"",souhrn!EU25&amp;" "&amp;souhrn!CW25)</f>
        <v/>
      </c>
      <c r="R18" s="237" t="str">
        <f ca="1">IF(souhrn!$O25&lt;R$3,"",souhrn!EV25&amp;" "&amp;souhrn!CX25)</f>
        <v/>
      </c>
      <c r="S18" s="237" t="str">
        <f ca="1">IF(souhrn!$O25&lt;S$3,"",souhrn!EW25&amp;" "&amp;souhrn!CY25)</f>
        <v/>
      </c>
      <c r="T18" s="237" t="str">
        <f ca="1">IF(souhrn!$O25&lt;T$3,"",souhrn!EX25&amp;" "&amp;souhrn!CZ25)</f>
        <v/>
      </c>
      <c r="U18" s="237" t="str">
        <f ca="1">IF(souhrn!$O25&lt;U$3,"",souhrn!EY25&amp;" "&amp;souhrn!DA25)</f>
        <v/>
      </c>
      <c r="V18" s="237" t="str">
        <f ca="1">IF(souhrn!$O25&lt;V$3,"",souhrn!EZ25&amp;" "&amp;souhrn!DB25)</f>
        <v/>
      </c>
      <c r="W18" s="237" t="str">
        <f ca="1">IF(souhrn!$O25&lt;W$3,"",souhrn!FA25&amp;" "&amp;souhrn!DC25)</f>
        <v/>
      </c>
      <c r="X18" s="237" t="str">
        <f ca="1">IF(souhrn!$O25&lt;X$3,"",souhrn!FB25&amp;" "&amp;souhrn!DD25)</f>
        <v/>
      </c>
      <c r="Y18" s="237" t="str">
        <f ca="1">IF(souhrn!$O25&lt;Y$3,"",souhrn!FC25&amp;" "&amp;souhrn!DE25)</f>
        <v/>
      </c>
      <c r="Z18" s="237" t="str">
        <f ca="1">IF(souhrn!$O25&lt;Z$3,"",souhrn!FD25&amp;" "&amp;souhrn!DF25)</f>
        <v/>
      </c>
      <c r="AA18" s="237" t="str">
        <f ca="1">IF(souhrn!$O25&lt;AA$3,"",souhrn!FE25&amp;" "&amp;souhrn!DG25)</f>
        <v/>
      </c>
      <c r="AB18" s="237" t="str">
        <f ca="1">IF(souhrn!$O25&lt;AB$3,"",souhrn!FF25&amp;" "&amp;souhrn!DH25)</f>
        <v/>
      </c>
      <c r="AC18" s="237" t="str">
        <f ca="1">IF(souhrn!$O25&lt;AC$3,"",souhrn!FG25&amp;" "&amp;souhrn!DI25)</f>
        <v/>
      </c>
      <c r="AD18" s="238" t="str">
        <f ca="1">IF(souhrn!$O25&lt;AD$3,"",souhrn!FH25&amp;" "&amp;souhrn!DJ25)</f>
        <v/>
      </c>
    </row>
    <row r="19" spans="2:30" x14ac:dyDescent="0.3">
      <c r="C19" s="228">
        <v>15</v>
      </c>
      <c r="D19" s="258" t="s">
        <v>57</v>
      </c>
      <c r="E19" s="262" t="str">
        <f>IF(inp_celkem_formaci&lt;$C19,"",souhrn!J26)</f>
        <v/>
      </c>
      <c r="F19" s="236" t="str">
        <f ca="1">IF(souhrn!$O26&lt;F$3,"",souhrn!EJ26&amp;" "&amp;souhrn!CL26)</f>
        <v/>
      </c>
      <c r="G19" s="237" t="str">
        <f ca="1">IF(souhrn!$O26&lt;G$3,"",souhrn!EK26&amp;" "&amp;souhrn!CM26)</f>
        <v/>
      </c>
      <c r="H19" s="237" t="str">
        <f ca="1">IF(souhrn!$O26&lt;H$3,"",souhrn!EL26&amp;" "&amp;souhrn!CN26)</f>
        <v/>
      </c>
      <c r="I19" s="237" t="str">
        <f ca="1">IF(souhrn!$O26&lt;I$3,"",souhrn!EM26&amp;" "&amp;souhrn!CO26)</f>
        <v/>
      </c>
      <c r="J19" s="237" t="str">
        <f ca="1">IF(souhrn!$O26&lt;J$3,"",souhrn!EN26&amp;" "&amp;souhrn!CP26)</f>
        <v/>
      </c>
      <c r="K19" s="237" t="str">
        <f ca="1">IF(souhrn!$O26&lt;K$3,"",souhrn!EO26&amp;" "&amp;souhrn!CQ26)</f>
        <v/>
      </c>
      <c r="L19" s="237" t="str">
        <f ca="1">IF(souhrn!$O26&lt;L$3,"",souhrn!EP26&amp;" "&amp;souhrn!CR26)</f>
        <v/>
      </c>
      <c r="M19" s="237" t="str">
        <f ca="1">IF(souhrn!$O26&lt;M$3,"",souhrn!EQ26&amp;" "&amp;souhrn!CS26)</f>
        <v/>
      </c>
      <c r="N19" s="237" t="str">
        <f ca="1">IF(souhrn!$O26&lt;N$3,"",souhrn!ER26&amp;" "&amp;souhrn!CT26)</f>
        <v/>
      </c>
      <c r="O19" s="237" t="str">
        <f ca="1">IF(souhrn!$O26&lt;O$3,"",souhrn!ES26&amp;" "&amp;souhrn!CU26)</f>
        <v/>
      </c>
      <c r="P19" s="237" t="str">
        <f ca="1">IF(souhrn!$O26&lt;P$3,"",souhrn!ET26&amp;" "&amp;souhrn!CV26)</f>
        <v/>
      </c>
      <c r="Q19" s="237" t="str">
        <f ca="1">IF(souhrn!$O26&lt;Q$3,"",souhrn!EU26&amp;" "&amp;souhrn!CW26)</f>
        <v/>
      </c>
      <c r="R19" s="237" t="str">
        <f ca="1">IF(souhrn!$O26&lt;R$3,"",souhrn!EV26&amp;" "&amp;souhrn!CX26)</f>
        <v/>
      </c>
      <c r="S19" s="237" t="str">
        <f ca="1">IF(souhrn!$O26&lt;S$3,"",souhrn!EW26&amp;" "&amp;souhrn!CY26)</f>
        <v/>
      </c>
      <c r="T19" s="237" t="str">
        <f ca="1">IF(souhrn!$O26&lt;T$3,"",souhrn!EX26&amp;" "&amp;souhrn!CZ26)</f>
        <v/>
      </c>
      <c r="U19" s="237" t="str">
        <f ca="1">IF(souhrn!$O26&lt;U$3,"",souhrn!EY26&amp;" "&amp;souhrn!DA26)</f>
        <v/>
      </c>
      <c r="V19" s="237" t="str">
        <f ca="1">IF(souhrn!$O26&lt;V$3,"",souhrn!EZ26&amp;" "&amp;souhrn!DB26)</f>
        <v/>
      </c>
      <c r="W19" s="237" t="str">
        <f ca="1">IF(souhrn!$O26&lt;W$3,"",souhrn!FA26&amp;" "&amp;souhrn!DC26)</f>
        <v/>
      </c>
      <c r="X19" s="237" t="str">
        <f ca="1">IF(souhrn!$O26&lt;X$3,"",souhrn!FB26&amp;" "&amp;souhrn!DD26)</f>
        <v/>
      </c>
      <c r="Y19" s="237" t="str">
        <f ca="1">IF(souhrn!$O26&lt;Y$3,"",souhrn!FC26&amp;" "&amp;souhrn!DE26)</f>
        <v/>
      </c>
      <c r="Z19" s="237" t="str">
        <f ca="1">IF(souhrn!$O26&lt;Z$3,"",souhrn!FD26&amp;" "&amp;souhrn!DF26)</f>
        <v/>
      </c>
      <c r="AA19" s="237" t="str">
        <f ca="1">IF(souhrn!$O26&lt;AA$3,"",souhrn!FE26&amp;" "&amp;souhrn!DG26)</f>
        <v/>
      </c>
      <c r="AB19" s="237" t="str">
        <f ca="1">IF(souhrn!$O26&lt;AB$3,"",souhrn!FF26&amp;" "&amp;souhrn!DH26)</f>
        <v/>
      </c>
      <c r="AC19" s="237" t="str">
        <f ca="1">IF(souhrn!$O26&lt;AC$3,"",souhrn!FG26&amp;" "&amp;souhrn!DI26)</f>
        <v/>
      </c>
      <c r="AD19" s="238" t="str">
        <f ca="1">IF(souhrn!$O26&lt;AD$3,"",souhrn!FH26&amp;" "&amp;souhrn!DJ26)</f>
        <v/>
      </c>
    </row>
    <row r="20" spans="2:30" x14ac:dyDescent="0.3">
      <c r="C20" s="228">
        <v>16</v>
      </c>
      <c r="D20" s="258" t="s">
        <v>58</v>
      </c>
      <c r="E20" s="262" t="str">
        <f>IF(inp_celkem_formaci&lt;$C20,"",souhrn!J27)</f>
        <v/>
      </c>
      <c r="F20" s="236" t="str">
        <f ca="1">IF(souhrn!$O27&lt;F$3,"",souhrn!EJ27&amp;" "&amp;souhrn!CL27)</f>
        <v/>
      </c>
      <c r="G20" s="237" t="str">
        <f ca="1">IF(souhrn!$O27&lt;G$3,"",souhrn!EK27&amp;" "&amp;souhrn!CM27)</f>
        <v/>
      </c>
      <c r="H20" s="237" t="str">
        <f ca="1">IF(souhrn!$O27&lt;H$3,"",souhrn!EL27&amp;" "&amp;souhrn!CN27)</f>
        <v/>
      </c>
      <c r="I20" s="237" t="str">
        <f ca="1">IF(souhrn!$O27&lt;I$3,"",souhrn!EM27&amp;" "&amp;souhrn!CO27)</f>
        <v/>
      </c>
      <c r="J20" s="237" t="str">
        <f ca="1">IF(souhrn!$O27&lt;J$3,"",souhrn!EN27&amp;" "&amp;souhrn!CP27)</f>
        <v/>
      </c>
      <c r="K20" s="237" t="str">
        <f ca="1">IF(souhrn!$O27&lt;K$3,"",souhrn!EO27&amp;" "&amp;souhrn!CQ27)</f>
        <v/>
      </c>
      <c r="L20" s="237" t="str">
        <f ca="1">IF(souhrn!$O27&lt;L$3,"",souhrn!EP27&amp;" "&amp;souhrn!CR27)</f>
        <v/>
      </c>
      <c r="M20" s="237" t="str">
        <f ca="1">IF(souhrn!$O27&lt;M$3,"",souhrn!EQ27&amp;" "&amp;souhrn!CS27)</f>
        <v/>
      </c>
      <c r="N20" s="237" t="str">
        <f ca="1">IF(souhrn!$O27&lt;N$3,"",souhrn!ER27&amp;" "&amp;souhrn!CT27)</f>
        <v/>
      </c>
      <c r="O20" s="237" t="str">
        <f ca="1">IF(souhrn!$O27&lt;O$3,"",souhrn!ES27&amp;" "&amp;souhrn!CU27)</f>
        <v/>
      </c>
      <c r="P20" s="237" t="str">
        <f ca="1">IF(souhrn!$O27&lt;P$3,"",souhrn!ET27&amp;" "&amp;souhrn!CV27)</f>
        <v/>
      </c>
      <c r="Q20" s="237" t="str">
        <f ca="1">IF(souhrn!$O27&lt;Q$3,"",souhrn!EU27&amp;" "&amp;souhrn!CW27)</f>
        <v/>
      </c>
      <c r="R20" s="237" t="str">
        <f ca="1">IF(souhrn!$O27&lt;R$3,"",souhrn!EV27&amp;" "&amp;souhrn!CX27)</f>
        <v/>
      </c>
      <c r="S20" s="237" t="str">
        <f ca="1">IF(souhrn!$O27&lt;S$3,"",souhrn!EW27&amp;" "&amp;souhrn!CY27)</f>
        <v/>
      </c>
      <c r="T20" s="237" t="str">
        <f ca="1">IF(souhrn!$O27&lt;T$3,"",souhrn!EX27&amp;" "&amp;souhrn!CZ27)</f>
        <v/>
      </c>
      <c r="U20" s="237" t="str">
        <f ca="1">IF(souhrn!$O27&lt;U$3,"",souhrn!EY27&amp;" "&amp;souhrn!DA27)</f>
        <v/>
      </c>
      <c r="V20" s="237" t="str">
        <f ca="1">IF(souhrn!$O27&lt;V$3,"",souhrn!EZ27&amp;" "&amp;souhrn!DB27)</f>
        <v/>
      </c>
      <c r="W20" s="237" t="str">
        <f ca="1">IF(souhrn!$O27&lt;W$3,"",souhrn!FA27&amp;" "&amp;souhrn!DC27)</f>
        <v/>
      </c>
      <c r="X20" s="237" t="str">
        <f ca="1">IF(souhrn!$O27&lt;X$3,"",souhrn!FB27&amp;" "&amp;souhrn!DD27)</f>
        <v/>
      </c>
      <c r="Y20" s="237" t="str">
        <f ca="1">IF(souhrn!$O27&lt;Y$3,"",souhrn!FC27&amp;" "&amp;souhrn!DE27)</f>
        <v/>
      </c>
      <c r="Z20" s="237" t="str">
        <f ca="1">IF(souhrn!$O27&lt;Z$3,"",souhrn!FD27&amp;" "&amp;souhrn!DF27)</f>
        <v/>
      </c>
      <c r="AA20" s="237" t="str">
        <f ca="1">IF(souhrn!$O27&lt;AA$3,"",souhrn!FE27&amp;" "&amp;souhrn!DG27)</f>
        <v/>
      </c>
      <c r="AB20" s="237" t="str">
        <f ca="1">IF(souhrn!$O27&lt;AB$3,"",souhrn!FF27&amp;" "&amp;souhrn!DH27)</f>
        <v/>
      </c>
      <c r="AC20" s="237" t="str">
        <f ca="1">IF(souhrn!$O27&lt;AC$3,"",souhrn!FG27&amp;" "&amp;souhrn!DI27)</f>
        <v/>
      </c>
      <c r="AD20" s="238" t="str">
        <f ca="1">IF(souhrn!$O27&lt;AD$3,"",souhrn!FH27&amp;" "&amp;souhrn!DJ27)</f>
        <v/>
      </c>
    </row>
    <row r="21" spans="2:30" x14ac:dyDescent="0.3">
      <c r="C21" s="228">
        <v>17</v>
      </c>
      <c r="D21" s="258" t="s">
        <v>59</v>
      </c>
      <c r="E21" s="262" t="str">
        <f>IF(inp_celkem_formaci&lt;$C21,"",souhrn!J28)</f>
        <v/>
      </c>
      <c r="F21" s="236" t="str">
        <f ca="1">IF(souhrn!$O28&lt;F$3,"",souhrn!EJ28&amp;" "&amp;souhrn!CL28)</f>
        <v/>
      </c>
      <c r="G21" s="237" t="str">
        <f ca="1">IF(souhrn!$O28&lt;G$3,"",souhrn!EK28&amp;" "&amp;souhrn!CM28)</f>
        <v/>
      </c>
      <c r="H21" s="237" t="str">
        <f ca="1">IF(souhrn!$O28&lt;H$3,"",souhrn!EL28&amp;" "&amp;souhrn!CN28)</f>
        <v/>
      </c>
      <c r="I21" s="237" t="str">
        <f ca="1">IF(souhrn!$O28&lt;I$3,"",souhrn!EM28&amp;" "&amp;souhrn!CO28)</f>
        <v/>
      </c>
      <c r="J21" s="237" t="str">
        <f ca="1">IF(souhrn!$O28&lt;J$3,"",souhrn!EN28&amp;" "&amp;souhrn!CP28)</f>
        <v/>
      </c>
      <c r="K21" s="237" t="str">
        <f ca="1">IF(souhrn!$O28&lt;K$3,"",souhrn!EO28&amp;" "&amp;souhrn!CQ28)</f>
        <v/>
      </c>
      <c r="L21" s="237" t="str">
        <f ca="1">IF(souhrn!$O28&lt;L$3,"",souhrn!EP28&amp;" "&amp;souhrn!CR28)</f>
        <v/>
      </c>
      <c r="M21" s="237" t="str">
        <f ca="1">IF(souhrn!$O28&lt;M$3,"",souhrn!EQ28&amp;" "&amp;souhrn!CS28)</f>
        <v/>
      </c>
      <c r="N21" s="237" t="str">
        <f ca="1">IF(souhrn!$O28&lt;N$3,"",souhrn!ER28&amp;" "&amp;souhrn!CT28)</f>
        <v/>
      </c>
      <c r="O21" s="237" t="str">
        <f ca="1">IF(souhrn!$O28&lt;O$3,"",souhrn!ES28&amp;" "&amp;souhrn!CU28)</f>
        <v/>
      </c>
      <c r="P21" s="237" t="str">
        <f ca="1">IF(souhrn!$O28&lt;P$3,"",souhrn!ET28&amp;" "&amp;souhrn!CV28)</f>
        <v/>
      </c>
      <c r="Q21" s="237" t="str">
        <f ca="1">IF(souhrn!$O28&lt;Q$3,"",souhrn!EU28&amp;" "&amp;souhrn!CW28)</f>
        <v/>
      </c>
      <c r="R21" s="237" t="str">
        <f ca="1">IF(souhrn!$O28&lt;R$3,"",souhrn!EV28&amp;" "&amp;souhrn!CX28)</f>
        <v/>
      </c>
      <c r="S21" s="237" t="str">
        <f ca="1">IF(souhrn!$O28&lt;S$3,"",souhrn!EW28&amp;" "&amp;souhrn!CY28)</f>
        <v/>
      </c>
      <c r="T21" s="237" t="str">
        <f ca="1">IF(souhrn!$O28&lt;T$3,"",souhrn!EX28&amp;" "&amp;souhrn!CZ28)</f>
        <v/>
      </c>
      <c r="U21" s="237" t="str">
        <f ca="1">IF(souhrn!$O28&lt;U$3,"",souhrn!EY28&amp;" "&amp;souhrn!DA28)</f>
        <v/>
      </c>
      <c r="V21" s="237" t="str">
        <f ca="1">IF(souhrn!$O28&lt;V$3,"",souhrn!EZ28&amp;" "&amp;souhrn!DB28)</f>
        <v/>
      </c>
      <c r="W21" s="237" t="str">
        <f ca="1">IF(souhrn!$O28&lt;W$3,"",souhrn!FA28&amp;" "&amp;souhrn!DC28)</f>
        <v/>
      </c>
      <c r="X21" s="237" t="str">
        <f ca="1">IF(souhrn!$O28&lt;X$3,"",souhrn!FB28&amp;" "&amp;souhrn!DD28)</f>
        <v/>
      </c>
      <c r="Y21" s="237" t="str">
        <f ca="1">IF(souhrn!$O28&lt;Y$3,"",souhrn!FC28&amp;" "&amp;souhrn!DE28)</f>
        <v/>
      </c>
      <c r="Z21" s="237" t="str">
        <f ca="1">IF(souhrn!$O28&lt;Z$3,"",souhrn!FD28&amp;" "&amp;souhrn!DF28)</f>
        <v/>
      </c>
      <c r="AA21" s="237" t="str">
        <f ca="1">IF(souhrn!$O28&lt;AA$3,"",souhrn!FE28&amp;" "&amp;souhrn!DG28)</f>
        <v/>
      </c>
      <c r="AB21" s="237" t="str">
        <f ca="1">IF(souhrn!$O28&lt;AB$3,"",souhrn!FF28&amp;" "&amp;souhrn!DH28)</f>
        <v/>
      </c>
      <c r="AC21" s="237" t="str">
        <f ca="1">IF(souhrn!$O28&lt;AC$3,"",souhrn!FG28&amp;" "&amp;souhrn!DI28)</f>
        <v/>
      </c>
      <c r="AD21" s="238" t="str">
        <f ca="1">IF(souhrn!$O28&lt;AD$3,"",souhrn!FH28&amp;" "&amp;souhrn!DJ28)</f>
        <v/>
      </c>
    </row>
    <row r="22" spans="2:30" x14ac:dyDescent="0.3">
      <c r="C22" s="228">
        <v>18</v>
      </c>
      <c r="D22" s="258" t="s">
        <v>60</v>
      </c>
      <c r="E22" s="262" t="str">
        <f>IF(inp_celkem_formaci&lt;$C22,"",souhrn!J29)</f>
        <v/>
      </c>
      <c r="F22" s="236" t="str">
        <f ca="1">IF(souhrn!$O29&lt;F$3,"",souhrn!EJ29&amp;" "&amp;souhrn!CL29)</f>
        <v/>
      </c>
      <c r="G22" s="237" t="str">
        <f ca="1">IF(souhrn!$O29&lt;G$3,"",souhrn!EK29&amp;" "&amp;souhrn!CM29)</f>
        <v/>
      </c>
      <c r="H22" s="237" t="str">
        <f ca="1">IF(souhrn!$O29&lt;H$3,"",souhrn!EL29&amp;" "&amp;souhrn!CN29)</f>
        <v/>
      </c>
      <c r="I22" s="237" t="str">
        <f ca="1">IF(souhrn!$O29&lt;I$3,"",souhrn!EM29&amp;" "&amp;souhrn!CO29)</f>
        <v/>
      </c>
      <c r="J22" s="237" t="str">
        <f ca="1">IF(souhrn!$O29&lt;J$3,"",souhrn!EN29&amp;" "&amp;souhrn!CP29)</f>
        <v/>
      </c>
      <c r="K22" s="237" t="str">
        <f ca="1">IF(souhrn!$O29&lt;K$3,"",souhrn!EO29&amp;" "&amp;souhrn!CQ29)</f>
        <v/>
      </c>
      <c r="L22" s="237" t="str">
        <f ca="1">IF(souhrn!$O29&lt;L$3,"",souhrn!EP29&amp;" "&amp;souhrn!CR29)</f>
        <v/>
      </c>
      <c r="M22" s="237" t="str">
        <f ca="1">IF(souhrn!$O29&lt;M$3,"",souhrn!EQ29&amp;" "&amp;souhrn!CS29)</f>
        <v/>
      </c>
      <c r="N22" s="237" t="str">
        <f ca="1">IF(souhrn!$O29&lt;N$3,"",souhrn!ER29&amp;" "&amp;souhrn!CT29)</f>
        <v/>
      </c>
      <c r="O22" s="237" t="str">
        <f ca="1">IF(souhrn!$O29&lt;O$3,"",souhrn!ES29&amp;" "&amp;souhrn!CU29)</f>
        <v/>
      </c>
      <c r="P22" s="237" t="str">
        <f ca="1">IF(souhrn!$O29&lt;P$3,"",souhrn!ET29&amp;" "&amp;souhrn!CV29)</f>
        <v/>
      </c>
      <c r="Q22" s="237" t="str">
        <f ca="1">IF(souhrn!$O29&lt;Q$3,"",souhrn!EU29&amp;" "&amp;souhrn!CW29)</f>
        <v/>
      </c>
      <c r="R22" s="237" t="str">
        <f ca="1">IF(souhrn!$O29&lt;R$3,"",souhrn!EV29&amp;" "&amp;souhrn!CX29)</f>
        <v/>
      </c>
      <c r="S22" s="237" t="str">
        <f ca="1">IF(souhrn!$O29&lt;S$3,"",souhrn!EW29&amp;" "&amp;souhrn!CY29)</f>
        <v/>
      </c>
      <c r="T22" s="237" t="str">
        <f ca="1">IF(souhrn!$O29&lt;T$3,"",souhrn!EX29&amp;" "&amp;souhrn!CZ29)</f>
        <v/>
      </c>
      <c r="U22" s="237" t="str">
        <f ca="1">IF(souhrn!$O29&lt;U$3,"",souhrn!EY29&amp;" "&amp;souhrn!DA29)</f>
        <v/>
      </c>
      <c r="V22" s="237" t="str">
        <f ca="1">IF(souhrn!$O29&lt;V$3,"",souhrn!EZ29&amp;" "&amp;souhrn!DB29)</f>
        <v/>
      </c>
      <c r="W22" s="237" t="str">
        <f ca="1">IF(souhrn!$O29&lt;W$3,"",souhrn!FA29&amp;" "&amp;souhrn!DC29)</f>
        <v/>
      </c>
      <c r="X22" s="237" t="str">
        <f ca="1">IF(souhrn!$O29&lt;X$3,"",souhrn!FB29&amp;" "&amp;souhrn!DD29)</f>
        <v/>
      </c>
      <c r="Y22" s="237" t="str">
        <f ca="1">IF(souhrn!$O29&lt;Y$3,"",souhrn!FC29&amp;" "&amp;souhrn!DE29)</f>
        <v/>
      </c>
      <c r="Z22" s="237" t="str">
        <f ca="1">IF(souhrn!$O29&lt;Z$3,"",souhrn!FD29&amp;" "&amp;souhrn!DF29)</f>
        <v/>
      </c>
      <c r="AA22" s="237" t="str">
        <f ca="1">IF(souhrn!$O29&lt;AA$3,"",souhrn!FE29&amp;" "&amp;souhrn!DG29)</f>
        <v/>
      </c>
      <c r="AB22" s="237" t="str">
        <f ca="1">IF(souhrn!$O29&lt;AB$3,"",souhrn!FF29&amp;" "&amp;souhrn!DH29)</f>
        <v/>
      </c>
      <c r="AC22" s="237" t="str">
        <f ca="1">IF(souhrn!$O29&lt;AC$3,"",souhrn!FG29&amp;" "&amp;souhrn!DI29)</f>
        <v/>
      </c>
      <c r="AD22" s="238" t="str">
        <f ca="1">IF(souhrn!$O29&lt;AD$3,"",souhrn!FH29&amp;" "&amp;souhrn!DJ29)</f>
        <v/>
      </c>
    </row>
    <row r="23" spans="2:30" x14ac:dyDescent="0.3">
      <c r="C23" s="228">
        <v>19</v>
      </c>
      <c r="D23" s="258" t="s">
        <v>61</v>
      </c>
      <c r="E23" s="262" t="str">
        <f>IF(inp_celkem_formaci&lt;$C23,"",souhrn!J30)</f>
        <v/>
      </c>
      <c r="F23" s="236" t="str">
        <f ca="1">IF(souhrn!$O30&lt;F$3,"",souhrn!EJ30&amp;" "&amp;souhrn!CL30)</f>
        <v/>
      </c>
      <c r="G23" s="237" t="str">
        <f ca="1">IF(souhrn!$O30&lt;G$3,"",souhrn!EK30&amp;" "&amp;souhrn!CM30)</f>
        <v/>
      </c>
      <c r="H23" s="237" t="str">
        <f ca="1">IF(souhrn!$O30&lt;H$3,"",souhrn!EL30&amp;" "&amp;souhrn!CN30)</f>
        <v/>
      </c>
      <c r="I23" s="237" t="str">
        <f ca="1">IF(souhrn!$O30&lt;I$3,"",souhrn!EM30&amp;" "&amp;souhrn!CO30)</f>
        <v/>
      </c>
      <c r="J23" s="237" t="str">
        <f ca="1">IF(souhrn!$O30&lt;J$3,"",souhrn!EN30&amp;" "&amp;souhrn!CP30)</f>
        <v/>
      </c>
      <c r="K23" s="237" t="str">
        <f ca="1">IF(souhrn!$O30&lt;K$3,"",souhrn!EO30&amp;" "&amp;souhrn!CQ30)</f>
        <v/>
      </c>
      <c r="L23" s="237" t="str">
        <f ca="1">IF(souhrn!$O30&lt;L$3,"",souhrn!EP30&amp;" "&amp;souhrn!CR30)</f>
        <v/>
      </c>
      <c r="M23" s="237" t="str">
        <f ca="1">IF(souhrn!$O30&lt;M$3,"",souhrn!EQ30&amp;" "&amp;souhrn!CS30)</f>
        <v/>
      </c>
      <c r="N23" s="237" t="str">
        <f ca="1">IF(souhrn!$O30&lt;N$3,"",souhrn!ER30&amp;" "&amp;souhrn!CT30)</f>
        <v/>
      </c>
      <c r="O23" s="237" t="str">
        <f ca="1">IF(souhrn!$O30&lt;O$3,"",souhrn!ES30&amp;" "&amp;souhrn!CU30)</f>
        <v/>
      </c>
      <c r="P23" s="237" t="str">
        <f ca="1">IF(souhrn!$O30&lt;P$3,"",souhrn!ET30&amp;" "&amp;souhrn!CV30)</f>
        <v/>
      </c>
      <c r="Q23" s="237" t="str">
        <f ca="1">IF(souhrn!$O30&lt;Q$3,"",souhrn!EU30&amp;" "&amp;souhrn!CW30)</f>
        <v/>
      </c>
      <c r="R23" s="237" t="str">
        <f ca="1">IF(souhrn!$O30&lt;R$3,"",souhrn!EV30&amp;" "&amp;souhrn!CX30)</f>
        <v/>
      </c>
      <c r="S23" s="237" t="str">
        <f ca="1">IF(souhrn!$O30&lt;S$3,"",souhrn!EW30&amp;" "&amp;souhrn!CY30)</f>
        <v/>
      </c>
      <c r="T23" s="237" t="str">
        <f ca="1">IF(souhrn!$O30&lt;T$3,"",souhrn!EX30&amp;" "&amp;souhrn!CZ30)</f>
        <v/>
      </c>
      <c r="U23" s="237" t="str">
        <f ca="1">IF(souhrn!$O30&lt;U$3,"",souhrn!EY30&amp;" "&amp;souhrn!DA30)</f>
        <v/>
      </c>
      <c r="V23" s="237" t="str">
        <f ca="1">IF(souhrn!$O30&lt;V$3,"",souhrn!EZ30&amp;" "&amp;souhrn!DB30)</f>
        <v/>
      </c>
      <c r="W23" s="237" t="str">
        <f ca="1">IF(souhrn!$O30&lt;W$3,"",souhrn!FA30&amp;" "&amp;souhrn!DC30)</f>
        <v/>
      </c>
      <c r="X23" s="237" t="str">
        <f ca="1">IF(souhrn!$O30&lt;X$3,"",souhrn!FB30&amp;" "&amp;souhrn!DD30)</f>
        <v/>
      </c>
      <c r="Y23" s="237" t="str">
        <f ca="1">IF(souhrn!$O30&lt;Y$3,"",souhrn!FC30&amp;" "&amp;souhrn!DE30)</f>
        <v/>
      </c>
      <c r="Z23" s="237" t="str">
        <f ca="1">IF(souhrn!$O30&lt;Z$3,"",souhrn!FD30&amp;" "&amp;souhrn!DF30)</f>
        <v/>
      </c>
      <c r="AA23" s="237" t="str">
        <f ca="1">IF(souhrn!$O30&lt;AA$3,"",souhrn!FE30&amp;" "&amp;souhrn!DG30)</f>
        <v/>
      </c>
      <c r="AB23" s="237" t="str">
        <f ca="1">IF(souhrn!$O30&lt;AB$3,"",souhrn!FF30&amp;" "&amp;souhrn!DH30)</f>
        <v/>
      </c>
      <c r="AC23" s="237" t="str">
        <f ca="1">IF(souhrn!$O30&lt;AC$3,"",souhrn!FG30&amp;" "&amp;souhrn!DI30)</f>
        <v/>
      </c>
      <c r="AD23" s="238" t="str">
        <f ca="1">IF(souhrn!$O30&lt;AD$3,"",souhrn!FH30&amp;" "&amp;souhrn!DJ30)</f>
        <v/>
      </c>
    </row>
    <row r="24" spans="2:30" x14ac:dyDescent="0.3">
      <c r="C24" s="228">
        <v>20</v>
      </c>
      <c r="D24" s="258" t="s">
        <v>62</v>
      </c>
      <c r="E24" s="262" t="str">
        <f>IF(inp_celkem_formaci&lt;$C24,"",souhrn!J31)</f>
        <v/>
      </c>
      <c r="F24" s="236" t="str">
        <f ca="1">IF(souhrn!$O31&lt;F$3,"",souhrn!EJ31&amp;" "&amp;souhrn!CL31)</f>
        <v/>
      </c>
      <c r="G24" s="237" t="str">
        <f ca="1">IF(souhrn!$O31&lt;G$3,"",souhrn!EK31&amp;" "&amp;souhrn!CM31)</f>
        <v/>
      </c>
      <c r="H24" s="237" t="str">
        <f ca="1">IF(souhrn!$O31&lt;H$3,"",souhrn!EL31&amp;" "&amp;souhrn!CN31)</f>
        <v/>
      </c>
      <c r="I24" s="237" t="str">
        <f ca="1">IF(souhrn!$O31&lt;I$3,"",souhrn!EM31&amp;" "&amp;souhrn!CO31)</f>
        <v/>
      </c>
      <c r="J24" s="237" t="str">
        <f ca="1">IF(souhrn!$O31&lt;J$3,"",souhrn!EN31&amp;" "&amp;souhrn!CP31)</f>
        <v/>
      </c>
      <c r="K24" s="237" t="str">
        <f ca="1">IF(souhrn!$O31&lt;K$3,"",souhrn!EO31&amp;" "&amp;souhrn!CQ31)</f>
        <v/>
      </c>
      <c r="L24" s="237" t="str">
        <f ca="1">IF(souhrn!$O31&lt;L$3,"",souhrn!EP31&amp;" "&amp;souhrn!CR31)</f>
        <v/>
      </c>
      <c r="M24" s="237" t="str">
        <f ca="1">IF(souhrn!$O31&lt;M$3,"",souhrn!EQ31&amp;" "&amp;souhrn!CS31)</f>
        <v/>
      </c>
      <c r="N24" s="237" t="str">
        <f ca="1">IF(souhrn!$O31&lt;N$3,"",souhrn!ER31&amp;" "&amp;souhrn!CT31)</f>
        <v/>
      </c>
      <c r="O24" s="237" t="str">
        <f ca="1">IF(souhrn!$O31&lt;O$3,"",souhrn!ES31&amp;" "&amp;souhrn!CU31)</f>
        <v/>
      </c>
      <c r="P24" s="237" t="str">
        <f ca="1">IF(souhrn!$O31&lt;P$3,"",souhrn!ET31&amp;" "&amp;souhrn!CV31)</f>
        <v/>
      </c>
      <c r="Q24" s="237" t="str">
        <f ca="1">IF(souhrn!$O31&lt;Q$3,"",souhrn!EU31&amp;" "&amp;souhrn!CW31)</f>
        <v/>
      </c>
      <c r="R24" s="237" t="str">
        <f ca="1">IF(souhrn!$O31&lt;R$3,"",souhrn!EV31&amp;" "&amp;souhrn!CX31)</f>
        <v/>
      </c>
      <c r="S24" s="237" t="str">
        <f ca="1">IF(souhrn!$O31&lt;S$3,"",souhrn!EW31&amp;" "&amp;souhrn!CY31)</f>
        <v/>
      </c>
      <c r="T24" s="237" t="str">
        <f ca="1">IF(souhrn!$O31&lt;T$3,"",souhrn!EX31&amp;" "&amp;souhrn!CZ31)</f>
        <v/>
      </c>
      <c r="U24" s="237" t="str">
        <f ca="1">IF(souhrn!$O31&lt;U$3,"",souhrn!EY31&amp;" "&amp;souhrn!DA31)</f>
        <v/>
      </c>
      <c r="V24" s="237" t="str">
        <f ca="1">IF(souhrn!$O31&lt;V$3,"",souhrn!EZ31&amp;" "&amp;souhrn!DB31)</f>
        <v/>
      </c>
      <c r="W24" s="237" t="str">
        <f ca="1">IF(souhrn!$O31&lt;W$3,"",souhrn!FA31&amp;" "&amp;souhrn!DC31)</f>
        <v/>
      </c>
      <c r="X24" s="237" t="str">
        <f ca="1">IF(souhrn!$O31&lt;X$3,"",souhrn!FB31&amp;" "&amp;souhrn!DD31)</f>
        <v/>
      </c>
      <c r="Y24" s="237" t="str">
        <f ca="1">IF(souhrn!$O31&lt;Y$3,"",souhrn!FC31&amp;" "&amp;souhrn!DE31)</f>
        <v/>
      </c>
      <c r="Z24" s="237" t="str">
        <f ca="1">IF(souhrn!$O31&lt;Z$3,"",souhrn!FD31&amp;" "&amp;souhrn!DF31)</f>
        <v/>
      </c>
      <c r="AA24" s="237" t="str">
        <f ca="1">IF(souhrn!$O31&lt;AA$3,"",souhrn!FE31&amp;" "&amp;souhrn!DG31)</f>
        <v/>
      </c>
      <c r="AB24" s="237" t="str">
        <f ca="1">IF(souhrn!$O31&lt;AB$3,"",souhrn!FF31&amp;" "&amp;souhrn!DH31)</f>
        <v/>
      </c>
      <c r="AC24" s="237" t="str">
        <f ca="1">IF(souhrn!$O31&lt;AC$3,"",souhrn!FG31&amp;" "&amp;souhrn!DI31)</f>
        <v/>
      </c>
      <c r="AD24" s="238" t="str">
        <f ca="1">IF(souhrn!$O31&lt;AD$3,"",souhrn!FH31&amp;" "&amp;souhrn!DJ31)</f>
        <v/>
      </c>
    </row>
    <row r="25" spans="2:30" x14ac:dyDescent="0.3">
      <c r="C25" s="228">
        <v>21</v>
      </c>
      <c r="D25" s="258" t="s">
        <v>63</v>
      </c>
      <c r="E25" s="262" t="str">
        <f>IF(inp_celkem_formaci&lt;$C25,"",souhrn!J32)</f>
        <v/>
      </c>
      <c r="F25" s="236" t="str">
        <f ca="1">IF(souhrn!$O32&lt;F$3,"",souhrn!EJ32&amp;" "&amp;souhrn!CL32)</f>
        <v/>
      </c>
      <c r="G25" s="237" t="str">
        <f ca="1">IF(souhrn!$O32&lt;G$3,"",souhrn!EK32&amp;" "&amp;souhrn!CM32)</f>
        <v/>
      </c>
      <c r="H25" s="237" t="str">
        <f ca="1">IF(souhrn!$O32&lt;H$3,"",souhrn!EL32&amp;" "&amp;souhrn!CN32)</f>
        <v/>
      </c>
      <c r="I25" s="237" t="str">
        <f ca="1">IF(souhrn!$O32&lt;I$3,"",souhrn!EM32&amp;" "&amp;souhrn!CO32)</f>
        <v/>
      </c>
      <c r="J25" s="237" t="str">
        <f ca="1">IF(souhrn!$O32&lt;J$3,"",souhrn!EN32&amp;" "&amp;souhrn!CP32)</f>
        <v/>
      </c>
      <c r="K25" s="237" t="str">
        <f ca="1">IF(souhrn!$O32&lt;K$3,"",souhrn!EO32&amp;" "&amp;souhrn!CQ32)</f>
        <v/>
      </c>
      <c r="L25" s="237" t="str">
        <f ca="1">IF(souhrn!$O32&lt;L$3,"",souhrn!EP32&amp;" "&amp;souhrn!CR32)</f>
        <v/>
      </c>
      <c r="M25" s="237" t="str">
        <f ca="1">IF(souhrn!$O32&lt;M$3,"",souhrn!EQ32&amp;" "&amp;souhrn!CS32)</f>
        <v/>
      </c>
      <c r="N25" s="237" t="str">
        <f ca="1">IF(souhrn!$O32&lt;N$3,"",souhrn!ER32&amp;" "&amp;souhrn!CT32)</f>
        <v/>
      </c>
      <c r="O25" s="237" t="str">
        <f ca="1">IF(souhrn!$O32&lt;O$3,"",souhrn!ES32&amp;" "&amp;souhrn!CU32)</f>
        <v/>
      </c>
      <c r="P25" s="237" t="str">
        <f ca="1">IF(souhrn!$O32&lt;P$3,"",souhrn!ET32&amp;" "&amp;souhrn!CV32)</f>
        <v/>
      </c>
      <c r="Q25" s="237" t="str">
        <f ca="1">IF(souhrn!$O32&lt;Q$3,"",souhrn!EU32&amp;" "&amp;souhrn!CW32)</f>
        <v/>
      </c>
      <c r="R25" s="237" t="str">
        <f ca="1">IF(souhrn!$O32&lt;R$3,"",souhrn!EV32&amp;" "&amp;souhrn!CX32)</f>
        <v/>
      </c>
      <c r="S25" s="237" t="str">
        <f ca="1">IF(souhrn!$O32&lt;S$3,"",souhrn!EW32&amp;" "&amp;souhrn!CY32)</f>
        <v/>
      </c>
      <c r="T25" s="237" t="str">
        <f ca="1">IF(souhrn!$O32&lt;T$3,"",souhrn!EX32&amp;" "&amp;souhrn!CZ32)</f>
        <v/>
      </c>
      <c r="U25" s="237" t="str">
        <f ca="1">IF(souhrn!$O32&lt;U$3,"",souhrn!EY32&amp;" "&amp;souhrn!DA32)</f>
        <v/>
      </c>
      <c r="V25" s="237" t="str">
        <f ca="1">IF(souhrn!$O32&lt;V$3,"",souhrn!EZ32&amp;" "&amp;souhrn!DB32)</f>
        <v/>
      </c>
      <c r="W25" s="237" t="str">
        <f ca="1">IF(souhrn!$O32&lt;W$3,"",souhrn!FA32&amp;" "&amp;souhrn!DC32)</f>
        <v/>
      </c>
      <c r="X25" s="237" t="str">
        <f ca="1">IF(souhrn!$O32&lt;X$3,"",souhrn!FB32&amp;" "&amp;souhrn!DD32)</f>
        <v/>
      </c>
      <c r="Y25" s="237" t="str">
        <f ca="1">IF(souhrn!$O32&lt;Y$3,"",souhrn!FC32&amp;" "&amp;souhrn!DE32)</f>
        <v/>
      </c>
      <c r="Z25" s="237" t="str">
        <f ca="1">IF(souhrn!$O32&lt;Z$3,"",souhrn!FD32&amp;" "&amp;souhrn!DF32)</f>
        <v/>
      </c>
      <c r="AA25" s="237" t="str">
        <f ca="1">IF(souhrn!$O32&lt;AA$3,"",souhrn!FE32&amp;" "&amp;souhrn!DG32)</f>
        <v/>
      </c>
      <c r="AB25" s="237" t="str">
        <f ca="1">IF(souhrn!$O32&lt;AB$3,"",souhrn!FF32&amp;" "&amp;souhrn!DH32)</f>
        <v/>
      </c>
      <c r="AC25" s="237" t="str">
        <f ca="1">IF(souhrn!$O32&lt;AC$3,"",souhrn!FG32&amp;" "&amp;souhrn!DI32)</f>
        <v/>
      </c>
      <c r="AD25" s="238" t="str">
        <f ca="1">IF(souhrn!$O32&lt;AD$3,"",souhrn!FH32&amp;" "&amp;souhrn!DJ32)</f>
        <v/>
      </c>
    </row>
    <row r="26" spans="2:30" x14ac:dyDescent="0.3">
      <c r="C26" s="228">
        <v>22</v>
      </c>
      <c r="D26" s="258" t="s">
        <v>64</v>
      </c>
      <c r="E26" s="262" t="str">
        <f>IF(inp_celkem_formaci&lt;$C26,"",souhrn!J33)</f>
        <v/>
      </c>
      <c r="F26" s="236" t="str">
        <f ca="1">IF(souhrn!$O33&lt;F$3,"",souhrn!EJ33&amp;" "&amp;souhrn!CL33)</f>
        <v/>
      </c>
      <c r="G26" s="237" t="str">
        <f ca="1">IF(souhrn!$O33&lt;G$3,"",souhrn!EK33&amp;" "&amp;souhrn!CM33)</f>
        <v/>
      </c>
      <c r="H26" s="237" t="str">
        <f ca="1">IF(souhrn!$O33&lt;H$3,"",souhrn!EL33&amp;" "&amp;souhrn!CN33)</f>
        <v/>
      </c>
      <c r="I26" s="237" t="str">
        <f ca="1">IF(souhrn!$O33&lt;I$3,"",souhrn!EM33&amp;" "&amp;souhrn!CO33)</f>
        <v/>
      </c>
      <c r="J26" s="237" t="str">
        <f ca="1">IF(souhrn!$O33&lt;J$3,"",souhrn!EN33&amp;" "&amp;souhrn!CP33)</f>
        <v/>
      </c>
      <c r="K26" s="237" t="str">
        <f ca="1">IF(souhrn!$O33&lt;K$3,"",souhrn!EO33&amp;" "&amp;souhrn!CQ33)</f>
        <v/>
      </c>
      <c r="L26" s="237" t="str">
        <f ca="1">IF(souhrn!$O33&lt;L$3,"",souhrn!EP33&amp;" "&amp;souhrn!CR33)</f>
        <v/>
      </c>
      <c r="M26" s="237" t="str">
        <f ca="1">IF(souhrn!$O33&lt;M$3,"",souhrn!EQ33&amp;" "&amp;souhrn!CS33)</f>
        <v/>
      </c>
      <c r="N26" s="237" t="str">
        <f ca="1">IF(souhrn!$O33&lt;N$3,"",souhrn!ER33&amp;" "&amp;souhrn!CT33)</f>
        <v/>
      </c>
      <c r="O26" s="237" t="str">
        <f ca="1">IF(souhrn!$O33&lt;O$3,"",souhrn!ES33&amp;" "&amp;souhrn!CU33)</f>
        <v/>
      </c>
      <c r="P26" s="237" t="str">
        <f ca="1">IF(souhrn!$O33&lt;P$3,"",souhrn!ET33&amp;" "&amp;souhrn!CV33)</f>
        <v/>
      </c>
      <c r="Q26" s="237" t="str">
        <f ca="1">IF(souhrn!$O33&lt;Q$3,"",souhrn!EU33&amp;" "&amp;souhrn!CW33)</f>
        <v/>
      </c>
      <c r="R26" s="237" t="str">
        <f ca="1">IF(souhrn!$O33&lt;R$3,"",souhrn!EV33&amp;" "&amp;souhrn!CX33)</f>
        <v/>
      </c>
      <c r="S26" s="237" t="str">
        <f ca="1">IF(souhrn!$O33&lt;S$3,"",souhrn!EW33&amp;" "&amp;souhrn!CY33)</f>
        <v/>
      </c>
      <c r="T26" s="237" t="str">
        <f ca="1">IF(souhrn!$O33&lt;T$3,"",souhrn!EX33&amp;" "&amp;souhrn!CZ33)</f>
        <v/>
      </c>
      <c r="U26" s="237" t="str">
        <f ca="1">IF(souhrn!$O33&lt;U$3,"",souhrn!EY33&amp;" "&amp;souhrn!DA33)</f>
        <v/>
      </c>
      <c r="V26" s="237" t="str">
        <f ca="1">IF(souhrn!$O33&lt;V$3,"",souhrn!EZ33&amp;" "&amp;souhrn!DB33)</f>
        <v/>
      </c>
      <c r="W26" s="237" t="str">
        <f ca="1">IF(souhrn!$O33&lt;W$3,"",souhrn!FA33&amp;" "&amp;souhrn!DC33)</f>
        <v/>
      </c>
      <c r="X26" s="237" t="str">
        <f ca="1">IF(souhrn!$O33&lt;X$3,"",souhrn!FB33&amp;" "&amp;souhrn!DD33)</f>
        <v/>
      </c>
      <c r="Y26" s="237" t="str">
        <f ca="1">IF(souhrn!$O33&lt;Y$3,"",souhrn!FC33&amp;" "&amp;souhrn!DE33)</f>
        <v/>
      </c>
      <c r="Z26" s="237" t="str">
        <f ca="1">IF(souhrn!$O33&lt;Z$3,"",souhrn!FD33&amp;" "&amp;souhrn!DF33)</f>
        <v/>
      </c>
      <c r="AA26" s="237" t="str">
        <f ca="1">IF(souhrn!$O33&lt;AA$3,"",souhrn!FE33&amp;" "&amp;souhrn!DG33)</f>
        <v/>
      </c>
      <c r="AB26" s="237" t="str">
        <f ca="1">IF(souhrn!$O33&lt;AB$3,"",souhrn!FF33&amp;" "&amp;souhrn!DH33)</f>
        <v/>
      </c>
      <c r="AC26" s="237" t="str">
        <f ca="1">IF(souhrn!$O33&lt;AC$3,"",souhrn!FG33&amp;" "&amp;souhrn!DI33)</f>
        <v/>
      </c>
      <c r="AD26" s="238" t="str">
        <f ca="1">IF(souhrn!$O33&lt;AD$3,"",souhrn!FH33&amp;" "&amp;souhrn!DJ33)</f>
        <v/>
      </c>
    </row>
    <row r="27" spans="2:30" x14ac:dyDescent="0.3">
      <c r="C27" s="228">
        <v>23</v>
      </c>
      <c r="D27" s="258" t="s">
        <v>65</v>
      </c>
      <c r="E27" s="262" t="str">
        <f>IF(inp_celkem_formaci&lt;$C27,"",souhrn!J34)</f>
        <v/>
      </c>
      <c r="F27" s="236" t="str">
        <f ca="1">IF(souhrn!$O34&lt;F$3,"",souhrn!EJ34&amp;" "&amp;souhrn!CL34)</f>
        <v/>
      </c>
      <c r="G27" s="237" t="str">
        <f ca="1">IF(souhrn!$O34&lt;G$3,"",souhrn!EK34&amp;" "&amp;souhrn!CM34)</f>
        <v/>
      </c>
      <c r="H27" s="237" t="str">
        <f ca="1">IF(souhrn!$O34&lt;H$3,"",souhrn!EL34&amp;" "&amp;souhrn!CN34)</f>
        <v/>
      </c>
      <c r="I27" s="237" t="str">
        <f ca="1">IF(souhrn!$O34&lt;I$3,"",souhrn!EM34&amp;" "&amp;souhrn!CO34)</f>
        <v/>
      </c>
      <c r="J27" s="237" t="str">
        <f ca="1">IF(souhrn!$O34&lt;J$3,"",souhrn!EN34&amp;" "&amp;souhrn!CP34)</f>
        <v/>
      </c>
      <c r="K27" s="237" t="str">
        <f ca="1">IF(souhrn!$O34&lt;K$3,"",souhrn!EO34&amp;" "&amp;souhrn!CQ34)</f>
        <v/>
      </c>
      <c r="L27" s="237" t="str">
        <f ca="1">IF(souhrn!$O34&lt;L$3,"",souhrn!EP34&amp;" "&amp;souhrn!CR34)</f>
        <v/>
      </c>
      <c r="M27" s="237" t="str">
        <f ca="1">IF(souhrn!$O34&lt;M$3,"",souhrn!EQ34&amp;" "&amp;souhrn!CS34)</f>
        <v/>
      </c>
      <c r="N27" s="237" t="str">
        <f ca="1">IF(souhrn!$O34&lt;N$3,"",souhrn!ER34&amp;" "&amp;souhrn!CT34)</f>
        <v/>
      </c>
      <c r="O27" s="237" t="str">
        <f ca="1">IF(souhrn!$O34&lt;O$3,"",souhrn!ES34&amp;" "&amp;souhrn!CU34)</f>
        <v/>
      </c>
      <c r="P27" s="237" t="str">
        <f ca="1">IF(souhrn!$O34&lt;P$3,"",souhrn!ET34&amp;" "&amp;souhrn!CV34)</f>
        <v/>
      </c>
      <c r="Q27" s="237" t="str">
        <f ca="1">IF(souhrn!$O34&lt;Q$3,"",souhrn!EU34&amp;" "&amp;souhrn!CW34)</f>
        <v/>
      </c>
      <c r="R27" s="237" t="str">
        <f ca="1">IF(souhrn!$O34&lt;R$3,"",souhrn!EV34&amp;" "&amp;souhrn!CX34)</f>
        <v/>
      </c>
      <c r="S27" s="237" t="str">
        <f ca="1">IF(souhrn!$O34&lt;S$3,"",souhrn!EW34&amp;" "&amp;souhrn!CY34)</f>
        <v/>
      </c>
      <c r="T27" s="237" t="str">
        <f ca="1">IF(souhrn!$O34&lt;T$3,"",souhrn!EX34&amp;" "&amp;souhrn!CZ34)</f>
        <v/>
      </c>
      <c r="U27" s="237" t="str">
        <f ca="1">IF(souhrn!$O34&lt;U$3,"",souhrn!EY34&amp;" "&amp;souhrn!DA34)</f>
        <v/>
      </c>
      <c r="V27" s="237" t="str">
        <f ca="1">IF(souhrn!$O34&lt;V$3,"",souhrn!EZ34&amp;" "&amp;souhrn!DB34)</f>
        <v/>
      </c>
      <c r="W27" s="237" t="str">
        <f ca="1">IF(souhrn!$O34&lt;W$3,"",souhrn!FA34&amp;" "&amp;souhrn!DC34)</f>
        <v/>
      </c>
      <c r="X27" s="237" t="str">
        <f ca="1">IF(souhrn!$O34&lt;X$3,"",souhrn!FB34&amp;" "&amp;souhrn!DD34)</f>
        <v/>
      </c>
      <c r="Y27" s="237" t="str">
        <f ca="1">IF(souhrn!$O34&lt;Y$3,"",souhrn!FC34&amp;" "&amp;souhrn!DE34)</f>
        <v/>
      </c>
      <c r="Z27" s="237" t="str">
        <f ca="1">IF(souhrn!$O34&lt;Z$3,"",souhrn!FD34&amp;" "&amp;souhrn!DF34)</f>
        <v/>
      </c>
      <c r="AA27" s="237" t="str">
        <f ca="1">IF(souhrn!$O34&lt;AA$3,"",souhrn!FE34&amp;" "&amp;souhrn!DG34)</f>
        <v/>
      </c>
      <c r="AB27" s="237" t="str">
        <f ca="1">IF(souhrn!$O34&lt;AB$3,"",souhrn!FF34&amp;" "&amp;souhrn!DH34)</f>
        <v/>
      </c>
      <c r="AC27" s="237" t="str">
        <f ca="1">IF(souhrn!$O34&lt;AC$3,"",souhrn!FG34&amp;" "&amp;souhrn!DI34)</f>
        <v/>
      </c>
      <c r="AD27" s="238" t="str">
        <f ca="1">IF(souhrn!$O34&lt;AD$3,"",souhrn!FH34&amp;" "&amp;souhrn!DJ34)</f>
        <v/>
      </c>
    </row>
    <row r="28" spans="2:30" x14ac:dyDescent="0.3">
      <c r="C28" s="228">
        <v>24</v>
      </c>
      <c r="D28" s="258" t="s">
        <v>66</v>
      </c>
      <c r="E28" s="262" t="str">
        <f>IF(inp_celkem_formaci&lt;$C28,"",souhrn!J35)</f>
        <v/>
      </c>
      <c r="F28" s="236" t="str">
        <f ca="1">IF(souhrn!$O35&lt;F$3,"",souhrn!EJ35&amp;" "&amp;souhrn!CL35)</f>
        <v/>
      </c>
      <c r="G28" s="237" t="str">
        <f ca="1">IF(souhrn!$O35&lt;G$3,"",souhrn!EK35&amp;" "&amp;souhrn!CM35)</f>
        <v/>
      </c>
      <c r="H28" s="237" t="str">
        <f ca="1">IF(souhrn!$O35&lt;H$3,"",souhrn!EL35&amp;" "&amp;souhrn!CN35)</f>
        <v/>
      </c>
      <c r="I28" s="237" t="str">
        <f ca="1">IF(souhrn!$O35&lt;I$3,"",souhrn!EM35&amp;" "&amp;souhrn!CO35)</f>
        <v/>
      </c>
      <c r="J28" s="237" t="str">
        <f ca="1">IF(souhrn!$O35&lt;J$3,"",souhrn!EN35&amp;" "&amp;souhrn!CP35)</f>
        <v/>
      </c>
      <c r="K28" s="237" t="str">
        <f ca="1">IF(souhrn!$O35&lt;K$3,"",souhrn!EO35&amp;" "&amp;souhrn!CQ35)</f>
        <v/>
      </c>
      <c r="L28" s="237" t="str">
        <f ca="1">IF(souhrn!$O35&lt;L$3,"",souhrn!EP35&amp;" "&amp;souhrn!CR35)</f>
        <v/>
      </c>
      <c r="M28" s="237" t="str">
        <f ca="1">IF(souhrn!$O35&lt;M$3,"",souhrn!EQ35&amp;" "&amp;souhrn!CS35)</f>
        <v/>
      </c>
      <c r="N28" s="237" t="str">
        <f ca="1">IF(souhrn!$O35&lt;N$3,"",souhrn!ER35&amp;" "&amp;souhrn!CT35)</f>
        <v/>
      </c>
      <c r="O28" s="237" t="str">
        <f ca="1">IF(souhrn!$O35&lt;O$3,"",souhrn!ES35&amp;" "&amp;souhrn!CU35)</f>
        <v/>
      </c>
      <c r="P28" s="237" t="str">
        <f ca="1">IF(souhrn!$O35&lt;P$3,"",souhrn!ET35&amp;" "&amp;souhrn!CV35)</f>
        <v/>
      </c>
      <c r="Q28" s="237" t="str">
        <f ca="1">IF(souhrn!$O35&lt;Q$3,"",souhrn!EU35&amp;" "&amp;souhrn!CW35)</f>
        <v/>
      </c>
      <c r="R28" s="237" t="str">
        <f ca="1">IF(souhrn!$O35&lt;R$3,"",souhrn!EV35&amp;" "&amp;souhrn!CX35)</f>
        <v/>
      </c>
      <c r="S28" s="237" t="str">
        <f ca="1">IF(souhrn!$O35&lt;S$3,"",souhrn!EW35&amp;" "&amp;souhrn!CY35)</f>
        <v/>
      </c>
      <c r="T28" s="237" t="str">
        <f ca="1">IF(souhrn!$O35&lt;T$3,"",souhrn!EX35&amp;" "&amp;souhrn!CZ35)</f>
        <v/>
      </c>
      <c r="U28" s="237" t="str">
        <f ca="1">IF(souhrn!$O35&lt;U$3,"",souhrn!EY35&amp;" "&amp;souhrn!DA35)</f>
        <v/>
      </c>
      <c r="V28" s="237" t="str">
        <f ca="1">IF(souhrn!$O35&lt;V$3,"",souhrn!EZ35&amp;" "&amp;souhrn!DB35)</f>
        <v/>
      </c>
      <c r="W28" s="237" t="str">
        <f ca="1">IF(souhrn!$O35&lt;W$3,"",souhrn!FA35&amp;" "&amp;souhrn!DC35)</f>
        <v/>
      </c>
      <c r="X28" s="237" t="str">
        <f ca="1">IF(souhrn!$O35&lt;X$3,"",souhrn!FB35&amp;" "&amp;souhrn!DD35)</f>
        <v/>
      </c>
      <c r="Y28" s="237" t="str">
        <f ca="1">IF(souhrn!$O35&lt;Y$3,"",souhrn!FC35&amp;" "&amp;souhrn!DE35)</f>
        <v/>
      </c>
      <c r="Z28" s="237" t="str">
        <f ca="1">IF(souhrn!$O35&lt;Z$3,"",souhrn!FD35&amp;" "&amp;souhrn!DF35)</f>
        <v/>
      </c>
      <c r="AA28" s="237" t="str">
        <f ca="1">IF(souhrn!$O35&lt;AA$3,"",souhrn!FE35&amp;" "&amp;souhrn!DG35)</f>
        <v/>
      </c>
      <c r="AB28" s="237" t="str">
        <f ca="1">IF(souhrn!$O35&lt;AB$3,"",souhrn!FF35&amp;" "&amp;souhrn!DH35)</f>
        <v/>
      </c>
      <c r="AC28" s="237" t="str">
        <f ca="1">IF(souhrn!$O35&lt;AC$3,"",souhrn!FG35&amp;" "&amp;souhrn!DI35)</f>
        <v/>
      </c>
      <c r="AD28" s="238" t="str">
        <f ca="1">IF(souhrn!$O35&lt;AD$3,"",souhrn!FH35&amp;" "&amp;souhrn!DJ35)</f>
        <v/>
      </c>
    </row>
    <row r="29" spans="2:30" ht="15" thickBot="1" x14ac:dyDescent="0.35">
      <c r="C29" s="228">
        <v>25</v>
      </c>
      <c r="D29" s="259" t="s">
        <v>67</v>
      </c>
      <c r="E29" s="263" t="str">
        <f>IF(inp_celkem_formaci&lt;$C29,"",souhrn!J36)</f>
        <v/>
      </c>
      <c r="F29" s="239" t="str">
        <f ca="1">IF(souhrn!$O36&lt;F$3,"",souhrn!EJ36&amp;" "&amp;souhrn!CL36)</f>
        <v/>
      </c>
      <c r="G29" s="240" t="str">
        <f ca="1">IF(souhrn!$O36&lt;G$3,"",souhrn!EK36&amp;" "&amp;souhrn!CM36)</f>
        <v/>
      </c>
      <c r="H29" s="240" t="str">
        <f ca="1">IF(souhrn!$O36&lt;H$3,"",souhrn!EL36&amp;" "&amp;souhrn!CN36)</f>
        <v/>
      </c>
      <c r="I29" s="240" t="str">
        <f ca="1">IF(souhrn!$O36&lt;I$3,"",souhrn!EM36&amp;" "&amp;souhrn!CO36)</f>
        <v/>
      </c>
      <c r="J29" s="240" t="str">
        <f ca="1">IF(souhrn!$O36&lt;J$3,"",souhrn!EN36&amp;" "&amp;souhrn!CP36)</f>
        <v/>
      </c>
      <c r="K29" s="240" t="str">
        <f ca="1">IF(souhrn!$O36&lt;K$3,"",souhrn!EO36&amp;" "&amp;souhrn!CQ36)</f>
        <v/>
      </c>
      <c r="L29" s="240" t="str">
        <f ca="1">IF(souhrn!$O36&lt;L$3,"",souhrn!EP36&amp;" "&amp;souhrn!CR36)</f>
        <v/>
      </c>
      <c r="M29" s="240" t="str">
        <f ca="1">IF(souhrn!$O36&lt;M$3,"",souhrn!EQ36&amp;" "&amp;souhrn!CS36)</f>
        <v/>
      </c>
      <c r="N29" s="240" t="str">
        <f ca="1">IF(souhrn!$O36&lt;N$3,"",souhrn!ER36&amp;" "&amp;souhrn!CT36)</f>
        <v/>
      </c>
      <c r="O29" s="240" t="str">
        <f ca="1">IF(souhrn!$O36&lt;O$3,"",souhrn!ES36&amp;" "&amp;souhrn!CU36)</f>
        <v/>
      </c>
      <c r="P29" s="240" t="str">
        <f ca="1">IF(souhrn!$O36&lt;P$3,"",souhrn!ET36&amp;" "&amp;souhrn!CV36)</f>
        <v/>
      </c>
      <c r="Q29" s="240" t="str">
        <f ca="1">IF(souhrn!$O36&lt;Q$3,"",souhrn!EU36&amp;" "&amp;souhrn!CW36)</f>
        <v/>
      </c>
      <c r="R29" s="240" t="str">
        <f ca="1">IF(souhrn!$O36&lt;R$3,"",souhrn!EV36&amp;" "&amp;souhrn!CX36)</f>
        <v/>
      </c>
      <c r="S29" s="240" t="str">
        <f ca="1">IF(souhrn!$O36&lt;S$3,"",souhrn!EW36&amp;" "&amp;souhrn!CY36)</f>
        <v/>
      </c>
      <c r="T29" s="240" t="str">
        <f ca="1">IF(souhrn!$O36&lt;T$3,"",souhrn!EX36&amp;" "&amp;souhrn!CZ36)</f>
        <v/>
      </c>
      <c r="U29" s="240" t="str">
        <f ca="1">IF(souhrn!$O36&lt;U$3,"",souhrn!EY36&amp;" "&amp;souhrn!DA36)</f>
        <v/>
      </c>
      <c r="V29" s="240" t="str">
        <f ca="1">IF(souhrn!$O36&lt;V$3,"",souhrn!EZ36&amp;" "&amp;souhrn!DB36)</f>
        <v/>
      </c>
      <c r="W29" s="240" t="str">
        <f ca="1">IF(souhrn!$O36&lt;W$3,"",souhrn!FA36&amp;" "&amp;souhrn!DC36)</f>
        <v/>
      </c>
      <c r="X29" s="240" t="str">
        <f ca="1">IF(souhrn!$O36&lt;X$3,"",souhrn!FB36&amp;" "&amp;souhrn!DD36)</f>
        <v/>
      </c>
      <c r="Y29" s="240" t="str">
        <f ca="1">IF(souhrn!$O36&lt;Y$3,"",souhrn!FC36&amp;" "&amp;souhrn!DE36)</f>
        <v/>
      </c>
      <c r="Z29" s="240" t="str">
        <f ca="1">IF(souhrn!$O36&lt;Z$3,"",souhrn!FD36&amp;" "&amp;souhrn!DF36)</f>
        <v/>
      </c>
      <c r="AA29" s="240" t="str">
        <f ca="1">IF(souhrn!$O36&lt;AA$3,"",souhrn!FE36&amp;" "&amp;souhrn!DG36)</f>
        <v/>
      </c>
      <c r="AB29" s="240" t="str">
        <f ca="1">IF(souhrn!$O36&lt;AB$3,"",souhrn!FF36&amp;" "&amp;souhrn!DH36)</f>
        <v/>
      </c>
      <c r="AC29" s="240" t="str">
        <f ca="1">IF(souhrn!$O36&lt;AC$3,"",souhrn!FG36&amp;" "&amp;souhrn!DI36)</f>
        <v/>
      </c>
      <c r="AD29" s="241" t="str">
        <f ca="1">IF(souhrn!$O36&lt;AD$3,"",souhrn!FH36&amp;" "&amp;souhrn!DJ36)</f>
        <v/>
      </c>
    </row>
    <row r="30" spans="2:30" ht="15" thickBot="1" x14ac:dyDescent="0.35"/>
    <row r="31" spans="2:30" s="5" customFormat="1" ht="34.799999999999997" customHeight="1" thickBot="1" x14ac:dyDescent="0.35">
      <c r="B31" s="227"/>
      <c r="C31" s="43"/>
      <c r="F31" s="245" t="s">
        <v>558</v>
      </c>
      <c r="G31" s="246" t="str">
        <f>HYPERLINK("#tab_seznam_jmen_hypertext","jedinečné")</f>
        <v>jedinečné</v>
      </c>
      <c r="H31" s="247" t="s">
        <v>550</v>
      </c>
      <c r="I31" s="248" t="s">
        <v>551</v>
      </c>
      <c r="K31" s="252" t="s">
        <v>557</v>
      </c>
      <c r="L31" s="249"/>
    </row>
    <row r="32" spans="2:30" ht="15" thickBot="1" x14ac:dyDescent="0.35">
      <c r="B32" s="228">
        <v>1</v>
      </c>
      <c r="C32" s="39">
        <v>1</v>
      </c>
      <c r="F32" s="242" t="str">
        <f ca="1">VLOOKUP(B32,$C$5:$AD$29,C32+3,FALSE)</f>
        <v/>
      </c>
      <c r="G32" s="243" t="e" cm="1">
        <f t="array" aca="1" ref="G32" ca="1">LOOKUP(2,1/((COUNTIF($G$31:G31,$F$32:$F$656)=0)*($F$32:$F$656&lt;&gt;"")),$F$32:$F$656)</f>
        <v>#N/A</v>
      </c>
      <c r="H32" s="244"/>
      <c r="I32" s="230">
        <f ca="1">COUNTIF(G32:G656,"=*")-1</f>
        <v>-1</v>
      </c>
      <c r="K32" s="250"/>
      <c r="L32" s="451" t="s">
        <v>552</v>
      </c>
      <c r="M32" s="451"/>
      <c r="N32" s="451"/>
    </row>
    <row r="33" spans="2:15" x14ac:dyDescent="0.3">
      <c r="B33" s="228">
        <f>IF(C32&gt;C33,B32+2,B32)</f>
        <v>1</v>
      </c>
      <c r="C33" s="39">
        <v>2</v>
      </c>
      <c r="F33" s="27" t="str">
        <f t="shared" ref="F33:F96" ca="1" si="0">VLOOKUP(B33,$C$5:$AD$29,C33+3,FALSE)</f>
        <v/>
      </c>
      <c r="G33" s="243"/>
      <c r="H33" s="238"/>
      <c r="K33" s="250"/>
      <c r="L33" s="451" t="s">
        <v>553</v>
      </c>
      <c r="M33" s="451"/>
      <c r="N33" s="451"/>
    </row>
    <row r="34" spans="2:15" x14ac:dyDescent="0.3">
      <c r="B34" s="228">
        <f t="shared" ref="B34:B56" si="1">IF(C33&gt;C34,B33+2,B33)</f>
        <v>1</v>
      </c>
      <c r="C34" s="39">
        <v>3</v>
      </c>
      <c r="F34" s="27" t="str">
        <f t="shared" ca="1" si="0"/>
        <v/>
      </c>
      <c r="G34" s="243"/>
      <c r="H34" s="238">
        <f t="shared" ref="H34:H97" ca="1" si="2">COUNTIF($F$32:$F$656,G34)</f>
        <v>0</v>
      </c>
      <c r="K34" s="250"/>
      <c r="L34" s="453" t="s">
        <v>554</v>
      </c>
      <c r="M34" s="453"/>
      <c r="N34" s="453"/>
    </row>
    <row r="35" spans="2:15" x14ac:dyDescent="0.3">
      <c r="B35" s="228">
        <f t="shared" si="1"/>
        <v>1</v>
      </c>
      <c r="C35" s="39">
        <v>4</v>
      </c>
      <c r="F35" s="27" t="str">
        <f t="shared" ca="1" si="0"/>
        <v/>
      </c>
      <c r="G35" s="243"/>
      <c r="H35" s="238">
        <f t="shared" ca="1" si="2"/>
        <v>0</v>
      </c>
      <c r="K35" s="250"/>
      <c r="L35" s="451" t="s">
        <v>555</v>
      </c>
      <c r="M35" s="451"/>
      <c r="N35" s="451"/>
    </row>
    <row r="36" spans="2:15" x14ac:dyDescent="0.3">
      <c r="B36" s="228">
        <f t="shared" si="1"/>
        <v>1</v>
      </c>
      <c r="C36" s="39">
        <v>5</v>
      </c>
      <c r="F36" s="27" t="str">
        <f t="shared" ca="1" si="0"/>
        <v/>
      </c>
      <c r="G36" s="243"/>
      <c r="H36" s="238">
        <f t="shared" ca="1" si="2"/>
        <v>0</v>
      </c>
      <c r="K36" s="250"/>
      <c r="L36" s="451" t="s">
        <v>556</v>
      </c>
      <c r="M36" s="451"/>
      <c r="N36" s="451"/>
      <c r="O36"/>
    </row>
    <row r="37" spans="2:15" x14ac:dyDescent="0.3">
      <c r="B37" s="228">
        <f t="shared" si="1"/>
        <v>1</v>
      </c>
      <c r="C37" s="39">
        <v>6</v>
      </c>
      <c r="F37" s="27" t="str">
        <f t="shared" ca="1" si="0"/>
        <v/>
      </c>
      <c r="G37" s="243"/>
      <c r="H37" s="238">
        <f t="shared" ca="1" si="2"/>
        <v>0</v>
      </c>
      <c r="K37" s="250"/>
      <c r="O37"/>
    </row>
    <row r="38" spans="2:15" x14ac:dyDescent="0.3">
      <c r="B38" s="228">
        <f t="shared" si="1"/>
        <v>1</v>
      </c>
      <c r="C38" s="39">
        <v>7</v>
      </c>
      <c r="F38" s="27" t="str">
        <f t="shared" ca="1" si="0"/>
        <v/>
      </c>
      <c r="G38" s="243"/>
      <c r="H38" s="238">
        <f t="shared" ca="1" si="2"/>
        <v>0</v>
      </c>
      <c r="K38" s="250"/>
      <c r="O38"/>
    </row>
    <row r="39" spans="2:15" x14ac:dyDescent="0.3">
      <c r="B39" s="228">
        <f t="shared" si="1"/>
        <v>1</v>
      </c>
      <c r="C39" s="39">
        <v>8</v>
      </c>
      <c r="F39" s="27" t="str">
        <f t="shared" ca="1" si="0"/>
        <v/>
      </c>
      <c r="G39" s="243"/>
      <c r="H39" s="238">
        <f t="shared" ca="1" si="2"/>
        <v>0</v>
      </c>
      <c r="K39" s="250"/>
      <c r="O39"/>
    </row>
    <row r="40" spans="2:15" x14ac:dyDescent="0.3">
      <c r="B40" s="228">
        <f t="shared" si="1"/>
        <v>1</v>
      </c>
      <c r="C40" s="39">
        <v>9</v>
      </c>
      <c r="F40" s="27" t="str">
        <f t="shared" ca="1" si="0"/>
        <v/>
      </c>
      <c r="G40" s="243"/>
      <c r="H40" s="238">
        <f t="shared" ca="1" si="2"/>
        <v>0</v>
      </c>
      <c r="K40" s="250"/>
      <c r="O40"/>
    </row>
    <row r="41" spans="2:15" x14ac:dyDescent="0.3">
      <c r="B41" s="228">
        <f t="shared" si="1"/>
        <v>1</v>
      </c>
      <c r="C41" s="39">
        <v>10</v>
      </c>
      <c r="F41" s="27" t="str">
        <f t="shared" ca="1" si="0"/>
        <v/>
      </c>
      <c r="G41" s="243"/>
      <c r="H41" s="238">
        <f t="shared" ca="1" si="2"/>
        <v>0</v>
      </c>
      <c r="K41" s="250"/>
      <c r="O41"/>
    </row>
    <row r="42" spans="2:15" x14ac:dyDescent="0.3">
      <c r="B42" s="228">
        <f t="shared" si="1"/>
        <v>1</v>
      </c>
      <c r="C42" s="39">
        <v>11</v>
      </c>
      <c r="F42" s="27" t="str">
        <f t="shared" ca="1" si="0"/>
        <v/>
      </c>
      <c r="G42" s="243"/>
      <c r="H42" s="238">
        <f t="shared" ca="1" si="2"/>
        <v>0</v>
      </c>
      <c r="K42" s="250"/>
      <c r="L42"/>
      <c r="M42"/>
      <c r="N42"/>
      <c r="O42"/>
    </row>
    <row r="43" spans="2:15" x14ac:dyDescent="0.3">
      <c r="B43" s="228">
        <f t="shared" si="1"/>
        <v>1</v>
      </c>
      <c r="C43" s="39">
        <v>12</v>
      </c>
      <c r="F43" s="27" t="str">
        <f t="shared" ca="1" si="0"/>
        <v/>
      </c>
      <c r="G43" s="243"/>
      <c r="H43" s="238">
        <f t="shared" ca="1" si="2"/>
        <v>0</v>
      </c>
      <c r="K43" s="250"/>
      <c r="L43"/>
      <c r="M43"/>
      <c r="N43"/>
      <c r="O43"/>
    </row>
    <row r="44" spans="2:15" x14ac:dyDescent="0.3">
      <c r="B44" s="228">
        <f t="shared" si="1"/>
        <v>1</v>
      </c>
      <c r="C44" s="39">
        <v>13</v>
      </c>
      <c r="F44" s="27" t="str">
        <f t="shared" ca="1" si="0"/>
        <v/>
      </c>
      <c r="G44" s="243"/>
      <c r="H44" s="238">
        <f t="shared" ca="1" si="2"/>
        <v>0</v>
      </c>
      <c r="K44" s="250"/>
      <c r="L44"/>
      <c r="M44"/>
      <c r="N44"/>
      <c r="O44"/>
    </row>
    <row r="45" spans="2:15" x14ac:dyDescent="0.3">
      <c r="B45" s="228">
        <f t="shared" si="1"/>
        <v>1</v>
      </c>
      <c r="C45" s="39">
        <v>14</v>
      </c>
      <c r="F45" s="27" t="str">
        <f t="shared" ca="1" si="0"/>
        <v/>
      </c>
      <c r="G45" s="243"/>
      <c r="H45" s="238">
        <f t="shared" ca="1" si="2"/>
        <v>0</v>
      </c>
      <c r="K45" s="250"/>
      <c r="L45"/>
      <c r="M45"/>
      <c r="N45"/>
      <c r="O45"/>
    </row>
    <row r="46" spans="2:15" x14ac:dyDescent="0.3">
      <c r="B46" s="228">
        <f t="shared" si="1"/>
        <v>1</v>
      </c>
      <c r="C46" s="39">
        <v>15</v>
      </c>
      <c r="F46" s="27" t="str">
        <f t="shared" ca="1" si="0"/>
        <v/>
      </c>
      <c r="G46" s="243"/>
      <c r="H46" s="238">
        <f t="shared" ca="1" si="2"/>
        <v>0</v>
      </c>
      <c r="K46" s="250"/>
      <c r="L46"/>
      <c r="M46"/>
      <c r="N46"/>
      <c r="O46"/>
    </row>
    <row r="47" spans="2:15" x14ac:dyDescent="0.3">
      <c r="B47" s="228">
        <f t="shared" si="1"/>
        <v>1</v>
      </c>
      <c r="C47" s="39">
        <v>16</v>
      </c>
      <c r="F47" s="27" t="str">
        <f t="shared" ca="1" si="0"/>
        <v/>
      </c>
      <c r="G47" s="243"/>
      <c r="H47" s="238">
        <f t="shared" ca="1" si="2"/>
        <v>0</v>
      </c>
      <c r="K47" s="250"/>
      <c r="L47"/>
      <c r="M47"/>
      <c r="N47"/>
      <c r="O47"/>
    </row>
    <row r="48" spans="2:15" x14ac:dyDescent="0.3">
      <c r="B48" s="228">
        <f t="shared" si="1"/>
        <v>1</v>
      </c>
      <c r="C48" s="39">
        <v>17</v>
      </c>
      <c r="F48" s="27" t="str">
        <f t="shared" ca="1" si="0"/>
        <v/>
      </c>
      <c r="G48" s="243"/>
      <c r="H48" s="238">
        <f t="shared" ca="1" si="2"/>
        <v>0</v>
      </c>
      <c r="K48" s="250"/>
      <c r="L48"/>
      <c r="M48"/>
      <c r="N48"/>
      <c r="O48"/>
    </row>
    <row r="49" spans="2:15" x14ac:dyDescent="0.3">
      <c r="B49" s="228">
        <f t="shared" si="1"/>
        <v>1</v>
      </c>
      <c r="C49" s="39">
        <v>18</v>
      </c>
      <c r="F49" s="27" t="str">
        <f t="shared" ca="1" si="0"/>
        <v/>
      </c>
      <c r="G49" s="243"/>
      <c r="H49" s="238">
        <f t="shared" ca="1" si="2"/>
        <v>0</v>
      </c>
      <c r="K49" s="250"/>
      <c r="L49"/>
      <c r="M49"/>
      <c r="N49"/>
      <c r="O49"/>
    </row>
    <row r="50" spans="2:15" x14ac:dyDescent="0.3">
      <c r="B50" s="228">
        <f t="shared" si="1"/>
        <v>1</v>
      </c>
      <c r="C50" s="39">
        <v>19</v>
      </c>
      <c r="F50" s="27" t="str">
        <f t="shared" ca="1" si="0"/>
        <v/>
      </c>
      <c r="G50" s="243"/>
      <c r="H50" s="238">
        <f t="shared" ca="1" si="2"/>
        <v>0</v>
      </c>
      <c r="K50" s="250"/>
      <c r="L50"/>
      <c r="M50"/>
      <c r="N50"/>
      <c r="O50"/>
    </row>
    <row r="51" spans="2:15" x14ac:dyDescent="0.3">
      <c r="B51" s="228">
        <f t="shared" si="1"/>
        <v>1</v>
      </c>
      <c r="C51" s="39">
        <v>20</v>
      </c>
      <c r="F51" s="27" t="str">
        <f t="shared" ca="1" si="0"/>
        <v/>
      </c>
      <c r="G51" s="243"/>
      <c r="H51" s="238">
        <f t="shared" ca="1" si="2"/>
        <v>0</v>
      </c>
      <c r="K51" s="250"/>
      <c r="L51"/>
      <c r="M51"/>
      <c r="N51"/>
      <c r="O51"/>
    </row>
    <row r="52" spans="2:15" x14ac:dyDescent="0.3">
      <c r="B52" s="228">
        <f t="shared" si="1"/>
        <v>1</v>
      </c>
      <c r="C52" s="39">
        <v>21</v>
      </c>
      <c r="F52" s="27" t="str">
        <f t="shared" ca="1" si="0"/>
        <v/>
      </c>
      <c r="G52" s="243"/>
      <c r="H52" s="238">
        <f t="shared" ca="1" si="2"/>
        <v>0</v>
      </c>
      <c r="K52" s="250"/>
      <c r="L52"/>
      <c r="M52"/>
      <c r="N52"/>
      <c r="O52"/>
    </row>
    <row r="53" spans="2:15" x14ac:dyDescent="0.3">
      <c r="B53" s="228">
        <f t="shared" si="1"/>
        <v>1</v>
      </c>
      <c r="C53" s="39">
        <v>22</v>
      </c>
      <c r="F53" s="27" t="str">
        <f t="shared" ca="1" si="0"/>
        <v/>
      </c>
      <c r="G53" s="243"/>
      <c r="H53" s="238">
        <f t="shared" ca="1" si="2"/>
        <v>0</v>
      </c>
      <c r="K53" s="250"/>
      <c r="L53"/>
      <c r="M53"/>
      <c r="N53"/>
      <c r="O53"/>
    </row>
    <row r="54" spans="2:15" x14ac:dyDescent="0.3">
      <c r="B54" s="228">
        <f t="shared" si="1"/>
        <v>1</v>
      </c>
      <c r="C54" s="39">
        <v>23</v>
      </c>
      <c r="F54" s="27" t="str">
        <f t="shared" ca="1" si="0"/>
        <v/>
      </c>
      <c r="G54" s="243"/>
      <c r="H54" s="238">
        <f t="shared" ca="1" si="2"/>
        <v>0</v>
      </c>
      <c r="K54" s="250"/>
      <c r="L54"/>
      <c r="M54"/>
      <c r="N54"/>
      <c r="O54"/>
    </row>
    <row r="55" spans="2:15" x14ac:dyDescent="0.3">
      <c r="B55" s="228">
        <f t="shared" si="1"/>
        <v>1</v>
      </c>
      <c r="C55" s="39">
        <v>24</v>
      </c>
      <c r="F55" s="27" t="str">
        <f t="shared" ca="1" si="0"/>
        <v/>
      </c>
      <c r="G55" s="243"/>
      <c r="H55" s="238">
        <f t="shared" ca="1" si="2"/>
        <v>0</v>
      </c>
      <c r="K55" s="250"/>
      <c r="L55"/>
      <c r="M55"/>
      <c r="N55"/>
      <c r="O55"/>
    </row>
    <row r="56" spans="2:15" x14ac:dyDescent="0.3">
      <c r="B56" s="228">
        <f t="shared" si="1"/>
        <v>1</v>
      </c>
      <c r="C56" s="39">
        <v>25</v>
      </c>
      <c r="F56" s="27" t="str">
        <f t="shared" ca="1" si="0"/>
        <v/>
      </c>
      <c r="G56" s="243"/>
      <c r="H56" s="238">
        <f t="shared" ca="1" si="2"/>
        <v>0</v>
      </c>
      <c r="K56" s="250"/>
      <c r="L56"/>
      <c r="M56"/>
      <c r="N56"/>
      <c r="O56"/>
    </row>
    <row r="57" spans="2:15" x14ac:dyDescent="0.3">
      <c r="B57" s="228">
        <f>B32+1</f>
        <v>2</v>
      </c>
      <c r="C57" s="39">
        <f>C32</f>
        <v>1</v>
      </c>
      <c r="F57" s="27" t="str">
        <f t="shared" ca="1" si="0"/>
        <v/>
      </c>
      <c r="G57" s="243"/>
      <c r="H57" s="238">
        <f t="shared" ca="1" si="2"/>
        <v>0</v>
      </c>
      <c r="K57" s="250"/>
      <c r="L57"/>
      <c r="M57"/>
      <c r="N57"/>
      <c r="O57"/>
    </row>
    <row r="58" spans="2:15" x14ac:dyDescent="0.3">
      <c r="B58" s="228">
        <f t="shared" ref="B58:B121" si="3">B33+1</f>
        <v>2</v>
      </c>
      <c r="C58" s="39">
        <f t="shared" ref="C58:C121" si="4">C33</f>
        <v>2</v>
      </c>
      <c r="F58" s="27" t="str">
        <f t="shared" ca="1" si="0"/>
        <v/>
      </c>
      <c r="G58" s="243"/>
      <c r="H58" s="238">
        <f t="shared" ca="1" si="2"/>
        <v>0</v>
      </c>
      <c r="K58" s="250"/>
      <c r="L58"/>
      <c r="M58"/>
      <c r="N58"/>
      <c r="O58"/>
    </row>
    <row r="59" spans="2:15" x14ac:dyDescent="0.3">
      <c r="B59" s="228">
        <f t="shared" si="3"/>
        <v>2</v>
      </c>
      <c r="C59" s="39">
        <f t="shared" si="4"/>
        <v>3</v>
      </c>
      <c r="F59" s="27" t="str">
        <f t="shared" ca="1" si="0"/>
        <v/>
      </c>
      <c r="G59" s="243"/>
      <c r="H59" s="238">
        <f t="shared" ca="1" si="2"/>
        <v>0</v>
      </c>
      <c r="K59" s="250"/>
      <c r="L59"/>
      <c r="M59"/>
      <c r="N59"/>
      <c r="O59"/>
    </row>
    <row r="60" spans="2:15" x14ac:dyDescent="0.3">
      <c r="B60" s="228">
        <f t="shared" si="3"/>
        <v>2</v>
      </c>
      <c r="C60" s="39">
        <f t="shared" si="4"/>
        <v>4</v>
      </c>
      <c r="F60" s="27" t="str">
        <f t="shared" ca="1" si="0"/>
        <v/>
      </c>
      <c r="G60" s="243"/>
      <c r="H60" s="238">
        <f t="shared" ca="1" si="2"/>
        <v>0</v>
      </c>
      <c r="K60" s="250"/>
      <c r="L60"/>
      <c r="M60"/>
      <c r="N60"/>
      <c r="O60"/>
    </row>
    <row r="61" spans="2:15" x14ac:dyDescent="0.3">
      <c r="B61" s="228">
        <f t="shared" si="3"/>
        <v>2</v>
      </c>
      <c r="C61" s="39">
        <f t="shared" si="4"/>
        <v>5</v>
      </c>
      <c r="F61" s="27" t="str">
        <f t="shared" ca="1" si="0"/>
        <v/>
      </c>
      <c r="G61" s="243"/>
      <c r="H61" s="238">
        <f t="shared" ca="1" si="2"/>
        <v>0</v>
      </c>
      <c r="K61" s="250"/>
      <c r="L61"/>
      <c r="M61"/>
      <c r="N61"/>
      <c r="O61"/>
    </row>
    <row r="62" spans="2:15" x14ac:dyDescent="0.3">
      <c r="B62" s="228">
        <f t="shared" si="3"/>
        <v>2</v>
      </c>
      <c r="C62" s="39">
        <f t="shared" si="4"/>
        <v>6</v>
      </c>
      <c r="F62" s="27" t="str">
        <f t="shared" ca="1" si="0"/>
        <v/>
      </c>
      <c r="G62" s="243"/>
      <c r="H62" s="238">
        <f t="shared" ca="1" si="2"/>
        <v>0</v>
      </c>
      <c r="K62" s="250"/>
      <c r="L62"/>
      <c r="M62"/>
      <c r="N62"/>
      <c r="O62"/>
    </row>
    <row r="63" spans="2:15" x14ac:dyDescent="0.3">
      <c r="B63" s="228">
        <f t="shared" si="3"/>
        <v>2</v>
      </c>
      <c r="C63" s="39">
        <f t="shared" si="4"/>
        <v>7</v>
      </c>
      <c r="F63" s="27" t="str">
        <f t="shared" ca="1" si="0"/>
        <v/>
      </c>
      <c r="G63" s="243"/>
      <c r="H63" s="238">
        <f t="shared" ca="1" si="2"/>
        <v>0</v>
      </c>
      <c r="K63" s="250"/>
      <c r="L63"/>
      <c r="M63"/>
      <c r="N63"/>
      <c r="O63"/>
    </row>
    <row r="64" spans="2:15" x14ac:dyDescent="0.3">
      <c r="B64" s="228">
        <f t="shared" si="3"/>
        <v>2</v>
      </c>
      <c r="C64" s="39">
        <f t="shared" si="4"/>
        <v>8</v>
      </c>
      <c r="F64" s="27" t="str">
        <f t="shared" ca="1" si="0"/>
        <v/>
      </c>
      <c r="G64" s="243"/>
      <c r="H64" s="238">
        <f t="shared" ca="1" si="2"/>
        <v>0</v>
      </c>
      <c r="K64" s="250"/>
      <c r="L64"/>
      <c r="M64"/>
      <c r="N64"/>
      <c r="O64"/>
    </row>
    <row r="65" spans="2:15" x14ac:dyDescent="0.3">
      <c r="B65" s="228">
        <f t="shared" si="3"/>
        <v>2</v>
      </c>
      <c r="C65" s="39">
        <f t="shared" si="4"/>
        <v>9</v>
      </c>
      <c r="F65" s="27" t="str">
        <f t="shared" ca="1" si="0"/>
        <v/>
      </c>
      <c r="G65" s="243"/>
      <c r="H65" s="238">
        <f t="shared" ca="1" si="2"/>
        <v>0</v>
      </c>
      <c r="K65" s="250"/>
      <c r="L65"/>
      <c r="M65"/>
      <c r="N65"/>
      <c r="O65"/>
    </row>
    <row r="66" spans="2:15" x14ac:dyDescent="0.3">
      <c r="B66" s="228">
        <f t="shared" si="3"/>
        <v>2</v>
      </c>
      <c r="C66" s="39">
        <f t="shared" si="4"/>
        <v>10</v>
      </c>
      <c r="F66" s="27" t="str">
        <f t="shared" ca="1" si="0"/>
        <v/>
      </c>
      <c r="G66" s="243"/>
      <c r="H66" s="238">
        <f t="shared" ca="1" si="2"/>
        <v>0</v>
      </c>
      <c r="K66" s="250"/>
      <c r="L66"/>
      <c r="M66"/>
      <c r="N66"/>
      <c r="O66"/>
    </row>
    <row r="67" spans="2:15" x14ac:dyDescent="0.3">
      <c r="B67" s="228">
        <f t="shared" si="3"/>
        <v>2</v>
      </c>
      <c r="C67" s="39">
        <f t="shared" si="4"/>
        <v>11</v>
      </c>
      <c r="F67" s="27" t="str">
        <f t="shared" ca="1" si="0"/>
        <v/>
      </c>
      <c r="G67" s="243"/>
      <c r="H67" s="238">
        <f t="shared" ca="1" si="2"/>
        <v>0</v>
      </c>
      <c r="K67" s="250"/>
      <c r="L67"/>
      <c r="M67"/>
      <c r="N67"/>
      <c r="O67"/>
    </row>
    <row r="68" spans="2:15" x14ac:dyDescent="0.3">
      <c r="B68" s="228">
        <f t="shared" si="3"/>
        <v>2</v>
      </c>
      <c r="C68" s="39">
        <f t="shared" si="4"/>
        <v>12</v>
      </c>
      <c r="F68" s="27" t="str">
        <f t="shared" ca="1" si="0"/>
        <v/>
      </c>
      <c r="G68" s="243"/>
      <c r="H68" s="238">
        <f t="shared" ca="1" si="2"/>
        <v>0</v>
      </c>
      <c r="K68" s="250"/>
      <c r="L68"/>
      <c r="M68"/>
      <c r="N68"/>
      <c r="O68"/>
    </row>
    <row r="69" spans="2:15" x14ac:dyDescent="0.3">
      <c r="B69" s="228">
        <f t="shared" si="3"/>
        <v>2</v>
      </c>
      <c r="C69" s="39">
        <f t="shared" si="4"/>
        <v>13</v>
      </c>
      <c r="F69" s="27" t="str">
        <f t="shared" ca="1" si="0"/>
        <v/>
      </c>
      <c r="G69" s="243"/>
      <c r="H69" s="238">
        <f t="shared" ca="1" si="2"/>
        <v>0</v>
      </c>
      <c r="K69" s="250"/>
      <c r="L69"/>
      <c r="M69"/>
      <c r="N69"/>
      <c r="O69"/>
    </row>
    <row r="70" spans="2:15" x14ac:dyDescent="0.3">
      <c r="B70" s="228">
        <f t="shared" si="3"/>
        <v>2</v>
      </c>
      <c r="C70" s="39">
        <f t="shared" si="4"/>
        <v>14</v>
      </c>
      <c r="F70" s="27" t="str">
        <f t="shared" ca="1" si="0"/>
        <v/>
      </c>
      <c r="G70" s="243"/>
      <c r="H70" s="238">
        <f t="shared" ca="1" si="2"/>
        <v>0</v>
      </c>
      <c r="K70" s="250"/>
      <c r="L70"/>
      <c r="M70"/>
      <c r="N70"/>
      <c r="O70"/>
    </row>
    <row r="71" spans="2:15" x14ac:dyDescent="0.3">
      <c r="B71" s="228">
        <f t="shared" si="3"/>
        <v>2</v>
      </c>
      <c r="C71" s="39">
        <f t="shared" si="4"/>
        <v>15</v>
      </c>
      <c r="F71" s="27" t="str">
        <f t="shared" ca="1" si="0"/>
        <v/>
      </c>
      <c r="G71" s="243"/>
      <c r="H71" s="238">
        <f t="shared" ca="1" si="2"/>
        <v>0</v>
      </c>
      <c r="K71" s="250"/>
      <c r="L71"/>
      <c r="M71"/>
      <c r="N71"/>
      <c r="O71"/>
    </row>
    <row r="72" spans="2:15" x14ac:dyDescent="0.3">
      <c r="B72" s="228">
        <f t="shared" si="3"/>
        <v>2</v>
      </c>
      <c r="C72" s="39">
        <f t="shared" si="4"/>
        <v>16</v>
      </c>
      <c r="F72" s="27" t="str">
        <f t="shared" ca="1" si="0"/>
        <v/>
      </c>
      <c r="G72" s="243"/>
      <c r="H72" s="238">
        <f t="shared" ca="1" si="2"/>
        <v>0</v>
      </c>
      <c r="K72" s="250"/>
      <c r="L72"/>
      <c r="M72"/>
      <c r="N72"/>
      <c r="O72"/>
    </row>
    <row r="73" spans="2:15" x14ac:dyDescent="0.3">
      <c r="B73" s="228">
        <f t="shared" si="3"/>
        <v>2</v>
      </c>
      <c r="C73" s="39">
        <f t="shared" si="4"/>
        <v>17</v>
      </c>
      <c r="F73" s="27" t="str">
        <f t="shared" ca="1" si="0"/>
        <v/>
      </c>
      <c r="G73" s="243"/>
      <c r="H73" s="238">
        <f t="shared" ca="1" si="2"/>
        <v>0</v>
      </c>
      <c r="K73" s="250"/>
      <c r="L73"/>
      <c r="M73"/>
      <c r="N73"/>
      <c r="O73"/>
    </row>
    <row r="74" spans="2:15" x14ac:dyDescent="0.3">
      <c r="B74" s="228">
        <f t="shared" si="3"/>
        <v>2</v>
      </c>
      <c r="C74" s="39">
        <f t="shared" si="4"/>
        <v>18</v>
      </c>
      <c r="F74" s="27" t="str">
        <f t="shared" ca="1" si="0"/>
        <v/>
      </c>
      <c r="G74" s="243"/>
      <c r="H74" s="238">
        <f t="shared" ca="1" si="2"/>
        <v>0</v>
      </c>
      <c r="K74" s="250"/>
      <c r="L74"/>
      <c r="M74"/>
      <c r="N74"/>
      <c r="O74"/>
    </row>
    <row r="75" spans="2:15" x14ac:dyDescent="0.3">
      <c r="B75" s="228">
        <f t="shared" si="3"/>
        <v>2</v>
      </c>
      <c r="C75" s="39">
        <f t="shared" si="4"/>
        <v>19</v>
      </c>
      <c r="F75" s="27" t="str">
        <f t="shared" ca="1" si="0"/>
        <v/>
      </c>
      <c r="G75" s="243"/>
      <c r="H75" s="238">
        <f t="shared" ca="1" si="2"/>
        <v>0</v>
      </c>
      <c r="K75" s="250"/>
      <c r="L75"/>
      <c r="M75"/>
      <c r="N75"/>
      <c r="O75"/>
    </row>
    <row r="76" spans="2:15" x14ac:dyDescent="0.3">
      <c r="B76" s="228">
        <f t="shared" si="3"/>
        <v>2</v>
      </c>
      <c r="C76" s="39">
        <f t="shared" si="4"/>
        <v>20</v>
      </c>
      <c r="F76" s="27" t="str">
        <f t="shared" ca="1" si="0"/>
        <v/>
      </c>
      <c r="G76" s="243"/>
      <c r="H76" s="238">
        <f t="shared" ca="1" si="2"/>
        <v>0</v>
      </c>
      <c r="K76" s="250"/>
      <c r="L76"/>
      <c r="M76"/>
      <c r="N76"/>
      <c r="O76"/>
    </row>
    <row r="77" spans="2:15" x14ac:dyDescent="0.3">
      <c r="B77" s="228">
        <f t="shared" si="3"/>
        <v>2</v>
      </c>
      <c r="C77" s="39">
        <f t="shared" si="4"/>
        <v>21</v>
      </c>
      <c r="F77" s="27" t="str">
        <f t="shared" ca="1" si="0"/>
        <v/>
      </c>
      <c r="G77" s="243"/>
      <c r="H77" s="238">
        <f t="shared" ca="1" si="2"/>
        <v>0</v>
      </c>
      <c r="K77" s="250"/>
      <c r="L77"/>
      <c r="M77"/>
      <c r="N77"/>
      <c r="O77"/>
    </row>
    <row r="78" spans="2:15" x14ac:dyDescent="0.3">
      <c r="B78" s="228">
        <f t="shared" si="3"/>
        <v>2</v>
      </c>
      <c r="C78" s="39">
        <f t="shared" si="4"/>
        <v>22</v>
      </c>
      <c r="F78" s="27" t="str">
        <f t="shared" ca="1" si="0"/>
        <v/>
      </c>
      <c r="G78" s="243"/>
      <c r="H78" s="238">
        <f t="shared" ca="1" si="2"/>
        <v>0</v>
      </c>
      <c r="K78" s="250"/>
      <c r="L78"/>
      <c r="M78"/>
      <c r="N78"/>
      <c r="O78"/>
    </row>
    <row r="79" spans="2:15" x14ac:dyDescent="0.3">
      <c r="B79" s="228">
        <f t="shared" si="3"/>
        <v>2</v>
      </c>
      <c r="C79" s="39">
        <f t="shared" si="4"/>
        <v>23</v>
      </c>
      <c r="F79" s="27" t="str">
        <f t="shared" ca="1" si="0"/>
        <v/>
      </c>
      <c r="G79" s="243"/>
      <c r="H79" s="238">
        <f t="shared" ca="1" si="2"/>
        <v>0</v>
      </c>
      <c r="K79" s="250"/>
      <c r="L79"/>
      <c r="M79"/>
      <c r="N79"/>
      <c r="O79"/>
    </row>
    <row r="80" spans="2:15" x14ac:dyDescent="0.3">
      <c r="B80" s="228">
        <f t="shared" si="3"/>
        <v>2</v>
      </c>
      <c r="C80" s="39">
        <f t="shared" si="4"/>
        <v>24</v>
      </c>
      <c r="F80" s="27" t="str">
        <f t="shared" ca="1" si="0"/>
        <v/>
      </c>
      <c r="G80" s="243"/>
      <c r="H80" s="238">
        <f t="shared" ca="1" si="2"/>
        <v>0</v>
      </c>
      <c r="K80" s="250"/>
      <c r="L80"/>
      <c r="M80"/>
      <c r="N80"/>
      <c r="O80"/>
    </row>
    <row r="81" spans="2:15" x14ac:dyDescent="0.3">
      <c r="B81" s="228">
        <f t="shared" si="3"/>
        <v>2</v>
      </c>
      <c r="C81" s="39">
        <f t="shared" si="4"/>
        <v>25</v>
      </c>
      <c r="F81" s="27" t="str">
        <f t="shared" ca="1" si="0"/>
        <v/>
      </c>
      <c r="G81" s="243"/>
      <c r="H81" s="238">
        <f t="shared" ca="1" si="2"/>
        <v>0</v>
      </c>
      <c r="K81" s="250"/>
      <c r="L81"/>
      <c r="M81"/>
      <c r="N81"/>
      <c r="O81"/>
    </row>
    <row r="82" spans="2:15" x14ac:dyDescent="0.3">
      <c r="B82" s="228">
        <f t="shared" si="3"/>
        <v>3</v>
      </c>
      <c r="C82" s="39">
        <f t="shared" si="4"/>
        <v>1</v>
      </c>
      <c r="F82" s="27" t="str">
        <f t="shared" ca="1" si="0"/>
        <v/>
      </c>
      <c r="G82" s="243"/>
      <c r="H82" s="238">
        <f t="shared" ca="1" si="2"/>
        <v>0</v>
      </c>
      <c r="K82" s="250"/>
      <c r="L82"/>
      <c r="M82"/>
      <c r="N82"/>
      <c r="O82"/>
    </row>
    <row r="83" spans="2:15" x14ac:dyDescent="0.3">
      <c r="B83" s="228">
        <f t="shared" si="3"/>
        <v>3</v>
      </c>
      <c r="C83" s="39">
        <f t="shared" si="4"/>
        <v>2</v>
      </c>
      <c r="F83" s="27" t="str">
        <f t="shared" ca="1" si="0"/>
        <v/>
      </c>
      <c r="G83" s="243"/>
      <c r="H83" s="238">
        <f t="shared" ca="1" si="2"/>
        <v>0</v>
      </c>
      <c r="K83" s="250"/>
      <c r="L83"/>
      <c r="M83"/>
      <c r="N83"/>
      <c r="O83"/>
    </row>
    <row r="84" spans="2:15" x14ac:dyDescent="0.3">
      <c r="B84" s="228">
        <f t="shared" si="3"/>
        <v>3</v>
      </c>
      <c r="C84" s="39">
        <f t="shared" si="4"/>
        <v>3</v>
      </c>
      <c r="F84" s="27" t="str">
        <f t="shared" ca="1" si="0"/>
        <v/>
      </c>
      <c r="G84" s="243"/>
      <c r="H84" s="238">
        <f t="shared" ca="1" si="2"/>
        <v>0</v>
      </c>
      <c r="K84" s="250"/>
      <c r="L84"/>
      <c r="M84"/>
      <c r="N84"/>
      <c r="O84"/>
    </row>
    <row r="85" spans="2:15" x14ac:dyDescent="0.3">
      <c r="B85" s="228">
        <f t="shared" si="3"/>
        <v>3</v>
      </c>
      <c r="C85" s="39">
        <f t="shared" si="4"/>
        <v>4</v>
      </c>
      <c r="F85" s="27" t="str">
        <f t="shared" ca="1" si="0"/>
        <v/>
      </c>
      <c r="G85" s="243"/>
      <c r="H85" s="238">
        <f t="shared" ca="1" si="2"/>
        <v>0</v>
      </c>
      <c r="K85" s="250"/>
      <c r="L85"/>
      <c r="M85"/>
      <c r="N85"/>
      <c r="O85"/>
    </row>
    <row r="86" spans="2:15" x14ac:dyDescent="0.3">
      <c r="B86" s="228">
        <f t="shared" si="3"/>
        <v>3</v>
      </c>
      <c r="C86" s="39">
        <f t="shared" si="4"/>
        <v>5</v>
      </c>
      <c r="F86" s="27" t="str">
        <f t="shared" ca="1" si="0"/>
        <v/>
      </c>
      <c r="G86" s="243"/>
      <c r="H86" s="238">
        <f t="shared" ca="1" si="2"/>
        <v>0</v>
      </c>
      <c r="K86" s="250"/>
      <c r="L86"/>
      <c r="M86"/>
      <c r="N86"/>
      <c r="O86"/>
    </row>
    <row r="87" spans="2:15" x14ac:dyDescent="0.3">
      <c r="B87" s="228">
        <f t="shared" si="3"/>
        <v>3</v>
      </c>
      <c r="C87" s="39">
        <f t="shared" si="4"/>
        <v>6</v>
      </c>
      <c r="F87" s="27" t="str">
        <f t="shared" ca="1" si="0"/>
        <v/>
      </c>
      <c r="G87" s="243"/>
      <c r="H87" s="238">
        <f t="shared" ca="1" si="2"/>
        <v>0</v>
      </c>
      <c r="K87" s="250"/>
      <c r="L87"/>
      <c r="M87"/>
      <c r="N87"/>
      <c r="O87"/>
    </row>
    <row r="88" spans="2:15" x14ac:dyDescent="0.3">
      <c r="B88" s="228">
        <f t="shared" si="3"/>
        <v>3</v>
      </c>
      <c r="C88" s="39">
        <f t="shared" si="4"/>
        <v>7</v>
      </c>
      <c r="F88" s="27" t="str">
        <f t="shared" ca="1" si="0"/>
        <v/>
      </c>
      <c r="G88" s="243"/>
      <c r="H88" s="238">
        <f t="shared" ca="1" si="2"/>
        <v>0</v>
      </c>
      <c r="K88" s="250"/>
      <c r="L88"/>
      <c r="M88"/>
      <c r="N88"/>
      <c r="O88"/>
    </row>
    <row r="89" spans="2:15" x14ac:dyDescent="0.3">
      <c r="B89" s="228">
        <f t="shared" si="3"/>
        <v>3</v>
      </c>
      <c r="C89" s="39">
        <f t="shared" si="4"/>
        <v>8</v>
      </c>
      <c r="F89" s="27" t="str">
        <f t="shared" ca="1" si="0"/>
        <v/>
      </c>
      <c r="G89" s="243"/>
      <c r="H89" s="238">
        <f t="shared" ca="1" si="2"/>
        <v>0</v>
      </c>
      <c r="K89" s="250"/>
      <c r="L89"/>
      <c r="M89"/>
      <c r="N89"/>
      <c r="O89"/>
    </row>
    <row r="90" spans="2:15" x14ac:dyDescent="0.3">
      <c r="B90" s="228">
        <f t="shared" si="3"/>
        <v>3</v>
      </c>
      <c r="C90" s="39">
        <f t="shared" si="4"/>
        <v>9</v>
      </c>
      <c r="F90" s="27" t="str">
        <f t="shared" ca="1" si="0"/>
        <v/>
      </c>
      <c r="G90" s="243"/>
      <c r="H90" s="238">
        <f t="shared" ca="1" si="2"/>
        <v>0</v>
      </c>
      <c r="K90" s="250"/>
      <c r="L90"/>
      <c r="M90"/>
      <c r="N90"/>
      <c r="O90"/>
    </row>
    <row r="91" spans="2:15" x14ac:dyDescent="0.3">
      <c r="B91" s="228">
        <f t="shared" si="3"/>
        <v>3</v>
      </c>
      <c r="C91" s="39">
        <f t="shared" si="4"/>
        <v>10</v>
      </c>
      <c r="F91" s="27" t="str">
        <f t="shared" ca="1" si="0"/>
        <v/>
      </c>
      <c r="G91" s="243"/>
      <c r="H91" s="238">
        <f t="shared" ca="1" si="2"/>
        <v>0</v>
      </c>
      <c r="K91" s="250"/>
      <c r="L91"/>
      <c r="M91"/>
      <c r="N91"/>
      <c r="O91"/>
    </row>
    <row r="92" spans="2:15" x14ac:dyDescent="0.3">
      <c r="B92" s="228">
        <f t="shared" si="3"/>
        <v>3</v>
      </c>
      <c r="C92" s="39">
        <f t="shared" si="4"/>
        <v>11</v>
      </c>
      <c r="F92" s="27" t="str">
        <f t="shared" ca="1" si="0"/>
        <v/>
      </c>
      <c r="G92" s="243"/>
      <c r="H92" s="238">
        <f t="shared" ca="1" si="2"/>
        <v>0</v>
      </c>
      <c r="K92" s="250"/>
      <c r="L92"/>
      <c r="M92"/>
      <c r="N92"/>
      <c r="O92"/>
    </row>
    <row r="93" spans="2:15" x14ac:dyDescent="0.3">
      <c r="B93" s="228">
        <f t="shared" si="3"/>
        <v>3</v>
      </c>
      <c r="C93" s="39">
        <f t="shared" si="4"/>
        <v>12</v>
      </c>
      <c r="F93" s="27" t="str">
        <f t="shared" ca="1" si="0"/>
        <v/>
      </c>
      <c r="G93" s="243"/>
      <c r="H93" s="238">
        <f t="shared" ca="1" si="2"/>
        <v>0</v>
      </c>
      <c r="K93" s="250"/>
      <c r="L93"/>
      <c r="M93"/>
      <c r="N93"/>
      <c r="O93"/>
    </row>
    <row r="94" spans="2:15" x14ac:dyDescent="0.3">
      <c r="B94" s="228">
        <f t="shared" si="3"/>
        <v>3</v>
      </c>
      <c r="C94" s="39">
        <f t="shared" si="4"/>
        <v>13</v>
      </c>
      <c r="F94" s="27" t="str">
        <f t="shared" ca="1" si="0"/>
        <v/>
      </c>
      <c r="G94" s="243"/>
      <c r="H94" s="238">
        <f t="shared" ca="1" si="2"/>
        <v>0</v>
      </c>
      <c r="K94" s="250"/>
      <c r="L94"/>
      <c r="M94"/>
      <c r="N94"/>
      <c r="O94"/>
    </row>
    <row r="95" spans="2:15" x14ac:dyDescent="0.3">
      <c r="B95" s="228">
        <f t="shared" si="3"/>
        <v>3</v>
      </c>
      <c r="C95" s="39">
        <f t="shared" si="4"/>
        <v>14</v>
      </c>
      <c r="F95" s="27" t="str">
        <f t="shared" ca="1" si="0"/>
        <v/>
      </c>
      <c r="G95" s="243"/>
      <c r="H95" s="238">
        <f t="shared" ca="1" si="2"/>
        <v>0</v>
      </c>
      <c r="K95" s="250"/>
      <c r="L95"/>
      <c r="M95"/>
      <c r="N95"/>
      <c r="O95"/>
    </row>
    <row r="96" spans="2:15" x14ac:dyDescent="0.3">
      <c r="B96" s="228">
        <f t="shared" si="3"/>
        <v>3</v>
      </c>
      <c r="C96" s="39">
        <f t="shared" si="4"/>
        <v>15</v>
      </c>
      <c r="F96" s="27" t="str">
        <f t="shared" ca="1" si="0"/>
        <v/>
      </c>
      <c r="G96" s="243"/>
      <c r="H96" s="238">
        <f t="shared" ca="1" si="2"/>
        <v>0</v>
      </c>
      <c r="K96" s="250"/>
      <c r="L96"/>
      <c r="M96"/>
      <c r="N96"/>
      <c r="O96"/>
    </row>
    <row r="97" spans="2:15" x14ac:dyDescent="0.3">
      <c r="B97" s="228">
        <f t="shared" si="3"/>
        <v>3</v>
      </c>
      <c r="C97" s="39">
        <f t="shared" si="4"/>
        <v>16</v>
      </c>
      <c r="F97" s="27" t="str">
        <f t="shared" ref="F97:F160" ca="1" si="5">VLOOKUP(B97,$C$5:$AD$29,C97+3,FALSE)</f>
        <v/>
      </c>
      <c r="G97" s="243"/>
      <c r="H97" s="238">
        <f t="shared" ca="1" si="2"/>
        <v>0</v>
      </c>
      <c r="K97" s="250"/>
      <c r="L97"/>
      <c r="M97"/>
      <c r="N97"/>
      <c r="O97"/>
    </row>
    <row r="98" spans="2:15" x14ac:dyDescent="0.3">
      <c r="B98" s="228">
        <f t="shared" si="3"/>
        <v>3</v>
      </c>
      <c r="C98" s="39">
        <f t="shared" si="4"/>
        <v>17</v>
      </c>
      <c r="F98" s="27" t="str">
        <f t="shared" ca="1" si="5"/>
        <v/>
      </c>
      <c r="G98" s="243"/>
      <c r="H98" s="238">
        <f t="shared" ref="H98:H161" ca="1" si="6">COUNTIF($F$32:$F$656,G98)</f>
        <v>0</v>
      </c>
      <c r="K98" s="250"/>
      <c r="L98"/>
      <c r="M98"/>
      <c r="N98"/>
      <c r="O98"/>
    </row>
    <row r="99" spans="2:15" x14ac:dyDescent="0.3">
      <c r="B99" s="228">
        <f t="shared" si="3"/>
        <v>3</v>
      </c>
      <c r="C99" s="39">
        <f t="shared" si="4"/>
        <v>18</v>
      </c>
      <c r="F99" s="27" t="str">
        <f t="shared" ca="1" si="5"/>
        <v/>
      </c>
      <c r="G99" s="243"/>
      <c r="H99" s="238">
        <f t="shared" ca="1" si="6"/>
        <v>0</v>
      </c>
      <c r="K99" s="250"/>
      <c r="L99"/>
      <c r="M99"/>
      <c r="N99"/>
      <c r="O99"/>
    </row>
    <row r="100" spans="2:15" x14ac:dyDescent="0.3">
      <c r="B100" s="228">
        <f t="shared" si="3"/>
        <v>3</v>
      </c>
      <c r="C100" s="39">
        <f t="shared" si="4"/>
        <v>19</v>
      </c>
      <c r="F100" s="27" t="str">
        <f t="shared" ca="1" si="5"/>
        <v/>
      </c>
      <c r="G100" s="243"/>
      <c r="H100" s="238">
        <f t="shared" ca="1" si="6"/>
        <v>0</v>
      </c>
      <c r="K100" s="250"/>
      <c r="L100"/>
      <c r="M100"/>
      <c r="N100"/>
      <c r="O100"/>
    </row>
    <row r="101" spans="2:15" x14ac:dyDescent="0.3">
      <c r="B101" s="228">
        <f t="shared" si="3"/>
        <v>3</v>
      </c>
      <c r="C101" s="39">
        <f t="shared" si="4"/>
        <v>20</v>
      </c>
      <c r="F101" s="27" t="str">
        <f t="shared" ca="1" si="5"/>
        <v/>
      </c>
      <c r="G101" s="243"/>
      <c r="H101" s="238">
        <f t="shared" ca="1" si="6"/>
        <v>0</v>
      </c>
      <c r="K101" s="250"/>
      <c r="L101"/>
      <c r="M101"/>
      <c r="N101"/>
      <c r="O101"/>
    </row>
    <row r="102" spans="2:15" x14ac:dyDescent="0.3">
      <c r="B102" s="228">
        <f t="shared" si="3"/>
        <v>3</v>
      </c>
      <c r="C102" s="39">
        <f t="shared" si="4"/>
        <v>21</v>
      </c>
      <c r="F102" s="27" t="str">
        <f t="shared" ca="1" si="5"/>
        <v/>
      </c>
      <c r="G102" s="243"/>
      <c r="H102" s="238">
        <f t="shared" ca="1" si="6"/>
        <v>0</v>
      </c>
      <c r="K102" s="250"/>
      <c r="L102"/>
      <c r="M102"/>
      <c r="N102"/>
      <c r="O102"/>
    </row>
    <row r="103" spans="2:15" x14ac:dyDescent="0.3">
      <c r="B103" s="228">
        <f t="shared" si="3"/>
        <v>3</v>
      </c>
      <c r="C103" s="39">
        <f t="shared" si="4"/>
        <v>22</v>
      </c>
      <c r="F103" s="27" t="str">
        <f t="shared" ca="1" si="5"/>
        <v/>
      </c>
      <c r="G103" s="243"/>
      <c r="H103" s="238">
        <f t="shared" ca="1" si="6"/>
        <v>0</v>
      </c>
      <c r="K103" s="250"/>
      <c r="L103"/>
      <c r="M103"/>
      <c r="N103"/>
      <c r="O103"/>
    </row>
    <row r="104" spans="2:15" x14ac:dyDescent="0.3">
      <c r="B104" s="228">
        <f t="shared" si="3"/>
        <v>3</v>
      </c>
      <c r="C104" s="39">
        <f t="shared" si="4"/>
        <v>23</v>
      </c>
      <c r="F104" s="27" t="str">
        <f t="shared" ca="1" si="5"/>
        <v/>
      </c>
      <c r="G104" s="243"/>
      <c r="H104" s="238">
        <f t="shared" ca="1" si="6"/>
        <v>0</v>
      </c>
      <c r="K104" s="250"/>
      <c r="L104"/>
      <c r="M104"/>
      <c r="N104"/>
      <c r="O104"/>
    </row>
    <row r="105" spans="2:15" x14ac:dyDescent="0.3">
      <c r="B105" s="228">
        <f t="shared" si="3"/>
        <v>3</v>
      </c>
      <c r="C105" s="39">
        <f t="shared" si="4"/>
        <v>24</v>
      </c>
      <c r="F105" s="27" t="str">
        <f t="shared" ca="1" si="5"/>
        <v/>
      </c>
      <c r="G105" s="243"/>
      <c r="H105" s="238">
        <f t="shared" ca="1" si="6"/>
        <v>0</v>
      </c>
      <c r="K105" s="250"/>
      <c r="L105"/>
      <c r="M105"/>
      <c r="N105"/>
      <c r="O105"/>
    </row>
    <row r="106" spans="2:15" x14ac:dyDescent="0.3">
      <c r="B106" s="228">
        <f t="shared" si="3"/>
        <v>3</v>
      </c>
      <c r="C106" s="39">
        <f t="shared" si="4"/>
        <v>25</v>
      </c>
      <c r="F106" s="27" t="str">
        <f t="shared" ca="1" si="5"/>
        <v/>
      </c>
      <c r="G106" s="243"/>
      <c r="H106" s="238">
        <f t="shared" ca="1" si="6"/>
        <v>0</v>
      </c>
      <c r="K106" s="250"/>
      <c r="L106"/>
      <c r="M106"/>
      <c r="N106"/>
      <c r="O106"/>
    </row>
    <row r="107" spans="2:15" x14ac:dyDescent="0.3">
      <c r="B107" s="228">
        <f t="shared" si="3"/>
        <v>4</v>
      </c>
      <c r="C107" s="39">
        <f t="shared" si="4"/>
        <v>1</v>
      </c>
      <c r="F107" s="27" t="str">
        <f t="shared" ca="1" si="5"/>
        <v/>
      </c>
      <c r="G107" s="243"/>
      <c r="H107" s="238">
        <f t="shared" ca="1" si="6"/>
        <v>0</v>
      </c>
      <c r="K107" s="250"/>
      <c r="L107"/>
      <c r="M107"/>
      <c r="N107"/>
      <c r="O107"/>
    </row>
    <row r="108" spans="2:15" x14ac:dyDescent="0.3">
      <c r="B108" s="228">
        <f t="shared" si="3"/>
        <v>4</v>
      </c>
      <c r="C108" s="39">
        <f t="shared" si="4"/>
        <v>2</v>
      </c>
      <c r="F108" s="27" t="str">
        <f t="shared" ca="1" si="5"/>
        <v/>
      </c>
      <c r="G108" s="243"/>
      <c r="H108" s="238">
        <f t="shared" ca="1" si="6"/>
        <v>0</v>
      </c>
      <c r="K108" s="250"/>
      <c r="L108"/>
      <c r="M108"/>
      <c r="N108"/>
      <c r="O108"/>
    </row>
    <row r="109" spans="2:15" x14ac:dyDescent="0.3">
      <c r="B109" s="228">
        <f t="shared" si="3"/>
        <v>4</v>
      </c>
      <c r="C109" s="39">
        <f t="shared" si="4"/>
        <v>3</v>
      </c>
      <c r="F109" s="27" t="str">
        <f t="shared" ca="1" si="5"/>
        <v/>
      </c>
      <c r="G109" s="243"/>
      <c r="H109" s="238">
        <f t="shared" ca="1" si="6"/>
        <v>0</v>
      </c>
      <c r="K109" s="250"/>
      <c r="L109"/>
      <c r="M109"/>
      <c r="N109"/>
      <c r="O109"/>
    </row>
    <row r="110" spans="2:15" x14ac:dyDescent="0.3">
      <c r="B110" s="228">
        <f t="shared" si="3"/>
        <v>4</v>
      </c>
      <c r="C110" s="39">
        <f t="shared" si="4"/>
        <v>4</v>
      </c>
      <c r="F110" s="27" t="str">
        <f t="shared" ca="1" si="5"/>
        <v/>
      </c>
      <c r="G110" s="243"/>
      <c r="H110" s="238">
        <f t="shared" ca="1" si="6"/>
        <v>0</v>
      </c>
      <c r="K110" s="250"/>
      <c r="L110"/>
      <c r="M110"/>
      <c r="N110"/>
      <c r="O110"/>
    </row>
    <row r="111" spans="2:15" x14ac:dyDescent="0.3">
      <c r="B111" s="228">
        <f t="shared" si="3"/>
        <v>4</v>
      </c>
      <c r="C111" s="39">
        <f t="shared" si="4"/>
        <v>5</v>
      </c>
      <c r="F111" s="27" t="str">
        <f t="shared" ca="1" si="5"/>
        <v/>
      </c>
      <c r="G111" s="243"/>
      <c r="H111" s="238">
        <f t="shared" ca="1" si="6"/>
        <v>0</v>
      </c>
      <c r="K111" s="250"/>
      <c r="L111"/>
      <c r="M111"/>
      <c r="N111"/>
      <c r="O111"/>
    </row>
    <row r="112" spans="2:15" x14ac:dyDescent="0.3">
      <c r="B112" s="228">
        <f t="shared" si="3"/>
        <v>4</v>
      </c>
      <c r="C112" s="39">
        <f t="shared" si="4"/>
        <v>6</v>
      </c>
      <c r="F112" s="27" t="str">
        <f t="shared" ca="1" si="5"/>
        <v/>
      </c>
      <c r="G112" s="243"/>
      <c r="H112" s="238">
        <f t="shared" ca="1" si="6"/>
        <v>0</v>
      </c>
      <c r="K112" s="250"/>
      <c r="L112"/>
      <c r="M112"/>
      <c r="N112"/>
      <c r="O112"/>
    </row>
    <row r="113" spans="2:15" x14ac:dyDescent="0.3">
      <c r="B113" s="228">
        <f t="shared" si="3"/>
        <v>4</v>
      </c>
      <c r="C113" s="39">
        <f t="shared" si="4"/>
        <v>7</v>
      </c>
      <c r="F113" s="27" t="str">
        <f t="shared" ca="1" si="5"/>
        <v/>
      </c>
      <c r="G113" s="243"/>
      <c r="H113" s="238">
        <f t="shared" ca="1" si="6"/>
        <v>0</v>
      </c>
      <c r="K113" s="250"/>
      <c r="L113"/>
      <c r="M113"/>
      <c r="N113"/>
      <c r="O113"/>
    </row>
    <row r="114" spans="2:15" x14ac:dyDescent="0.3">
      <c r="B114" s="228">
        <f t="shared" si="3"/>
        <v>4</v>
      </c>
      <c r="C114" s="39">
        <f t="shared" si="4"/>
        <v>8</v>
      </c>
      <c r="F114" s="27" t="str">
        <f t="shared" ca="1" si="5"/>
        <v/>
      </c>
      <c r="G114" s="243"/>
      <c r="H114" s="238">
        <f t="shared" ca="1" si="6"/>
        <v>0</v>
      </c>
      <c r="K114" s="250"/>
      <c r="L114"/>
      <c r="M114"/>
      <c r="N114"/>
      <c r="O114"/>
    </row>
    <row r="115" spans="2:15" x14ac:dyDescent="0.3">
      <c r="B115" s="228">
        <f t="shared" si="3"/>
        <v>4</v>
      </c>
      <c r="C115" s="39">
        <f t="shared" si="4"/>
        <v>9</v>
      </c>
      <c r="F115" s="27" t="str">
        <f t="shared" ca="1" si="5"/>
        <v/>
      </c>
      <c r="G115" s="243"/>
      <c r="H115" s="238">
        <f t="shared" ca="1" si="6"/>
        <v>0</v>
      </c>
      <c r="K115" s="250"/>
      <c r="L115"/>
      <c r="M115"/>
      <c r="N115"/>
      <c r="O115"/>
    </row>
    <row r="116" spans="2:15" x14ac:dyDescent="0.3">
      <c r="B116" s="228">
        <f t="shared" si="3"/>
        <v>4</v>
      </c>
      <c r="C116" s="39">
        <f t="shared" si="4"/>
        <v>10</v>
      </c>
      <c r="F116" s="27" t="str">
        <f t="shared" ca="1" si="5"/>
        <v/>
      </c>
      <c r="G116" s="243"/>
      <c r="H116" s="238">
        <f t="shared" ca="1" si="6"/>
        <v>0</v>
      </c>
      <c r="K116" s="250"/>
      <c r="L116"/>
      <c r="M116"/>
      <c r="N116"/>
      <c r="O116"/>
    </row>
    <row r="117" spans="2:15" x14ac:dyDescent="0.3">
      <c r="B117" s="228">
        <f t="shared" si="3"/>
        <v>4</v>
      </c>
      <c r="C117" s="39">
        <f t="shared" si="4"/>
        <v>11</v>
      </c>
      <c r="F117" s="27" t="str">
        <f t="shared" ca="1" si="5"/>
        <v/>
      </c>
      <c r="G117" s="243"/>
      <c r="H117" s="238">
        <f t="shared" ca="1" si="6"/>
        <v>0</v>
      </c>
      <c r="K117" s="250"/>
      <c r="L117"/>
      <c r="M117"/>
      <c r="N117"/>
      <c r="O117"/>
    </row>
    <row r="118" spans="2:15" x14ac:dyDescent="0.3">
      <c r="B118" s="228">
        <f t="shared" si="3"/>
        <v>4</v>
      </c>
      <c r="C118" s="39">
        <f t="shared" si="4"/>
        <v>12</v>
      </c>
      <c r="F118" s="27" t="str">
        <f t="shared" ca="1" si="5"/>
        <v/>
      </c>
      <c r="G118" s="243"/>
      <c r="H118" s="238">
        <f t="shared" ca="1" si="6"/>
        <v>0</v>
      </c>
      <c r="K118" s="250"/>
      <c r="L118"/>
      <c r="M118"/>
      <c r="N118"/>
      <c r="O118"/>
    </row>
    <row r="119" spans="2:15" x14ac:dyDescent="0.3">
      <c r="B119" s="228">
        <f t="shared" si="3"/>
        <v>4</v>
      </c>
      <c r="C119" s="39">
        <f t="shared" si="4"/>
        <v>13</v>
      </c>
      <c r="F119" s="27" t="str">
        <f t="shared" ca="1" si="5"/>
        <v/>
      </c>
      <c r="G119" s="243"/>
      <c r="H119" s="238">
        <f t="shared" ca="1" si="6"/>
        <v>0</v>
      </c>
      <c r="K119" s="250"/>
      <c r="L119"/>
      <c r="M119"/>
      <c r="N119"/>
      <c r="O119"/>
    </row>
    <row r="120" spans="2:15" x14ac:dyDescent="0.3">
      <c r="B120" s="228">
        <f t="shared" si="3"/>
        <v>4</v>
      </c>
      <c r="C120" s="39">
        <f t="shared" si="4"/>
        <v>14</v>
      </c>
      <c r="F120" s="27" t="str">
        <f t="shared" ca="1" si="5"/>
        <v/>
      </c>
      <c r="G120" s="243"/>
      <c r="H120" s="238">
        <f t="shared" ca="1" si="6"/>
        <v>0</v>
      </c>
      <c r="K120" s="250"/>
      <c r="L120"/>
      <c r="M120"/>
      <c r="N120"/>
      <c r="O120"/>
    </row>
    <row r="121" spans="2:15" x14ac:dyDescent="0.3">
      <c r="B121" s="228">
        <f t="shared" si="3"/>
        <v>4</v>
      </c>
      <c r="C121" s="39">
        <f t="shared" si="4"/>
        <v>15</v>
      </c>
      <c r="F121" s="27" t="str">
        <f t="shared" ca="1" si="5"/>
        <v/>
      </c>
      <c r="G121" s="243"/>
      <c r="H121" s="238">
        <f t="shared" ca="1" si="6"/>
        <v>0</v>
      </c>
      <c r="K121" s="250"/>
      <c r="L121"/>
      <c r="M121"/>
      <c r="N121"/>
      <c r="O121"/>
    </row>
    <row r="122" spans="2:15" x14ac:dyDescent="0.3">
      <c r="B122" s="228">
        <f t="shared" ref="B122:B185" si="7">B97+1</f>
        <v>4</v>
      </c>
      <c r="C122" s="39">
        <f t="shared" ref="C122:C185" si="8">C97</f>
        <v>16</v>
      </c>
      <c r="F122" s="27" t="str">
        <f t="shared" ca="1" si="5"/>
        <v/>
      </c>
      <c r="G122" s="243"/>
      <c r="H122" s="238">
        <f t="shared" ca="1" si="6"/>
        <v>0</v>
      </c>
      <c r="K122" s="250"/>
      <c r="L122"/>
      <c r="M122"/>
      <c r="N122"/>
      <c r="O122"/>
    </row>
    <row r="123" spans="2:15" x14ac:dyDescent="0.3">
      <c r="B123" s="228">
        <f t="shared" si="7"/>
        <v>4</v>
      </c>
      <c r="C123" s="39">
        <f t="shared" si="8"/>
        <v>17</v>
      </c>
      <c r="F123" s="27" t="str">
        <f t="shared" ca="1" si="5"/>
        <v/>
      </c>
      <c r="G123" s="243"/>
      <c r="H123" s="238">
        <f t="shared" ca="1" si="6"/>
        <v>0</v>
      </c>
      <c r="K123" s="250"/>
      <c r="L123"/>
      <c r="M123"/>
      <c r="N123"/>
      <c r="O123"/>
    </row>
    <row r="124" spans="2:15" x14ac:dyDescent="0.3">
      <c r="B124" s="228">
        <f t="shared" si="7"/>
        <v>4</v>
      </c>
      <c r="C124" s="39">
        <f t="shared" si="8"/>
        <v>18</v>
      </c>
      <c r="F124" s="27" t="str">
        <f t="shared" ca="1" si="5"/>
        <v/>
      </c>
      <c r="G124" s="243"/>
      <c r="H124" s="238">
        <f t="shared" ca="1" si="6"/>
        <v>0</v>
      </c>
      <c r="K124" s="250"/>
      <c r="L124"/>
      <c r="M124"/>
      <c r="N124"/>
      <c r="O124"/>
    </row>
    <row r="125" spans="2:15" x14ac:dyDescent="0.3">
      <c r="B125" s="228">
        <f t="shared" si="7"/>
        <v>4</v>
      </c>
      <c r="C125" s="39">
        <f t="shared" si="8"/>
        <v>19</v>
      </c>
      <c r="F125" s="27" t="str">
        <f t="shared" ca="1" si="5"/>
        <v/>
      </c>
      <c r="G125" s="243"/>
      <c r="H125" s="238">
        <f t="shared" ca="1" si="6"/>
        <v>0</v>
      </c>
      <c r="K125" s="250"/>
      <c r="L125"/>
      <c r="M125"/>
      <c r="N125"/>
      <c r="O125"/>
    </row>
    <row r="126" spans="2:15" x14ac:dyDescent="0.3">
      <c r="B126" s="228">
        <f t="shared" si="7"/>
        <v>4</v>
      </c>
      <c r="C126" s="39">
        <f t="shared" si="8"/>
        <v>20</v>
      </c>
      <c r="F126" s="27" t="str">
        <f t="shared" ca="1" si="5"/>
        <v/>
      </c>
      <c r="G126" s="243"/>
      <c r="H126" s="238">
        <f t="shared" ca="1" si="6"/>
        <v>0</v>
      </c>
      <c r="K126" s="250"/>
      <c r="L126"/>
      <c r="M126"/>
      <c r="N126"/>
      <c r="O126"/>
    </row>
    <row r="127" spans="2:15" x14ac:dyDescent="0.3">
      <c r="B127" s="228">
        <f t="shared" si="7"/>
        <v>4</v>
      </c>
      <c r="C127" s="39">
        <f t="shared" si="8"/>
        <v>21</v>
      </c>
      <c r="F127" s="27" t="str">
        <f t="shared" ca="1" si="5"/>
        <v/>
      </c>
      <c r="G127" s="243"/>
      <c r="H127" s="238">
        <f t="shared" ca="1" si="6"/>
        <v>0</v>
      </c>
      <c r="K127" s="250"/>
      <c r="L127"/>
      <c r="M127"/>
      <c r="N127"/>
      <c r="O127"/>
    </row>
    <row r="128" spans="2:15" x14ac:dyDescent="0.3">
      <c r="B128" s="228">
        <f t="shared" si="7"/>
        <v>4</v>
      </c>
      <c r="C128" s="39">
        <f t="shared" si="8"/>
        <v>22</v>
      </c>
      <c r="F128" s="27" t="str">
        <f t="shared" ca="1" si="5"/>
        <v/>
      </c>
      <c r="G128" s="243"/>
      <c r="H128" s="238">
        <f t="shared" ca="1" si="6"/>
        <v>0</v>
      </c>
      <c r="K128" s="250"/>
      <c r="L128"/>
      <c r="M128"/>
      <c r="N128"/>
      <c r="O128"/>
    </row>
    <row r="129" spans="2:15" x14ac:dyDescent="0.3">
      <c r="B129" s="228">
        <f t="shared" si="7"/>
        <v>4</v>
      </c>
      <c r="C129" s="39">
        <f t="shared" si="8"/>
        <v>23</v>
      </c>
      <c r="F129" s="27" t="str">
        <f t="shared" ca="1" si="5"/>
        <v/>
      </c>
      <c r="G129" s="243"/>
      <c r="H129" s="238">
        <f t="shared" ca="1" si="6"/>
        <v>0</v>
      </c>
      <c r="K129" s="250"/>
      <c r="L129"/>
      <c r="M129"/>
      <c r="N129"/>
      <c r="O129"/>
    </row>
    <row r="130" spans="2:15" x14ac:dyDescent="0.3">
      <c r="B130" s="228">
        <f t="shared" si="7"/>
        <v>4</v>
      </c>
      <c r="C130" s="39">
        <f t="shared" si="8"/>
        <v>24</v>
      </c>
      <c r="F130" s="27" t="str">
        <f t="shared" ca="1" si="5"/>
        <v/>
      </c>
      <c r="G130" s="243"/>
      <c r="H130" s="238">
        <f t="shared" ca="1" si="6"/>
        <v>0</v>
      </c>
      <c r="K130" s="250"/>
      <c r="L130"/>
      <c r="M130"/>
      <c r="N130"/>
      <c r="O130"/>
    </row>
    <row r="131" spans="2:15" ht="15" thickBot="1" x14ac:dyDescent="0.35">
      <c r="B131" s="228">
        <f t="shared" si="7"/>
        <v>4</v>
      </c>
      <c r="C131" s="39">
        <f t="shared" si="8"/>
        <v>25</v>
      </c>
      <c r="F131" s="27" t="str">
        <f t="shared" ca="1" si="5"/>
        <v/>
      </c>
      <c r="G131" s="243"/>
      <c r="H131" s="238">
        <f t="shared" ca="1" si="6"/>
        <v>0</v>
      </c>
      <c r="K131" s="251"/>
      <c r="L131"/>
      <c r="M131"/>
      <c r="N131"/>
      <c r="O131"/>
    </row>
    <row r="132" spans="2:15" x14ac:dyDescent="0.3">
      <c r="B132" s="228">
        <f t="shared" si="7"/>
        <v>5</v>
      </c>
      <c r="C132" s="39">
        <f t="shared" si="8"/>
        <v>1</v>
      </c>
      <c r="F132" s="27" t="str">
        <f t="shared" ca="1" si="5"/>
        <v/>
      </c>
      <c r="G132" s="243"/>
      <c r="H132" s="238">
        <f t="shared" ca="1" si="6"/>
        <v>0</v>
      </c>
      <c r="K132"/>
      <c r="L132"/>
      <c r="M132"/>
      <c r="N132"/>
      <c r="O132"/>
    </row>
    <row r="133" spans="2:15" x14ac:dyDescent="0.3">
      <c r="B133" s="228">
        <f t="shared" si="7"/>
        <v>5</v>
      </c>
      <c r="C133" s="39">
        <f t="shared" si="8"/>
        <v>2</v>
      </c>
      <c r="F133" s="27" t="str">
        <f t="shared" ca="1" si="5"/>
        <v/>
      </c>
      <c r="G133" s="243"/>
      <c r="H133" s="238">
        <f t="shared" ca="1" si="6"/>
        <v>0</v>
      </c>
      <c r="K133"/>
      <c r="L133"/>
      <c r="M133"/>
      <c r="N133"/>
      <c r="O133"/>
    </row>
    <row r="134" spans="2:15" x14ac:dyDescent="0.3">
      <c r="B134" s="228">
        <f t="shared" si="7"/>
        <v>5</v>
      </c>
      <c r="C134" s="39">
        <f t="shared" si="8"/>
        <v>3</v>
      </c>
      <c r="F134" s="27" t="str">
        <f t="shared" ca="1" si="5"/>
        <v/>
      </c>
      <c r="G134" s="243"/>
      <c r="H134" s="238">
        <f t="shared" ca="1" si="6"/>
        <v>0</v>
      </c>
      <c r="K134"/>
      <c r="L134"/>
      <c r="M134"/>
      <c r="N134"/>
      <c r="O134"/>
    </row>
    <row r="135" spans="2:15" x14ac:dyDescent="0.3">
      <c r="B135" s="228">
        <f t="shared" si="7"/>
        <v>5</v>
      </c>
      <c r="C135" s="39">
        <f t="shared" si="8"/>
        <v>4</v>
      </c>
      <c r="F135" s="27" t="str">
        <f t="shared" ca="1" si="5"/>
        <v/>
      </c>
      <c r="G135" s="243"/>
      <c r="H135" s="238">
        <f t="shared" ca="1" si="6"/>
        <v>0</v>
      </c>
      <c r="K135"/>
      <c r="L135"/>
      <c r="M135"/>
      <c r="N135"/>
      <c r="O135"/>
    </row>
    <row r="136" spans="2:15" x14ac:dyDescent="0.3">
      <c r="B136" s="228">
        <f t="shared" si="7"/>
        <v>5</v>
      </c>
      <c r="C136" s="39">
        <f t="shared" si="8"/>
        <v>5</v>
      </c>
      <c r="F136" s="27" t="str">
        <f t="shared" ca="1" si="5"/>
        <v/>
      </c>
      <c r="G136" s="243"/>
      <c r="H136" s="238">
        <f t="shared" ca="1" si="6"/>
        <v>0</v>
      </c>
      <c r="K136"/>
      <c r="L136"/>
      <c r="M136"/>
      <c r="N136"/>
      <c r="O136"/>
    </row>
    <row r="137" spans="2:15" x14ac:dyDescent="0.3">
      <c r="B137" s="228">
        <f t="shared" si="7"/>
        <v>5</v>
      </c>
      <c r="C137" s="39">
        <f t="shared" si="8"/>
        <v>6</v>
      </c>
      <c r="F137" s="27" t="str">
        <f t="shared" ca="1" si="5"/>
        <v/>
      </c>
      <c r="G137" s="243"/>
      <c r="H137" s="238">
        <f t="shared" ca="1" si="6"/>
        <v>0</v>
      </c>
      <c r="K137"/>
      <c r="L137"/>
      <c r="M137"/>
      <c r="N137"/>
      <c r="O137"/>
    </row>
    <row r="138" spans="2:15" x14ac:dyDescent="0.3">
      <c r="B138" s="228">
        <f t="shared" si="7"/>
        <v>5</v>
      </c>
      <c r="C138" s="39">
        <f t="shared" si="8"/>
        <v>7</v>
      </c>
      <c r="F138" s="27" t="str">
        <f t="shared" ca="1" si="5"/>
        <v/>
      </c>
      <c r="G138" s="243"/>
      <c r="H138" s="238">
        <f t="shared" ca="1" si="6"/>
        <v>0</v>
      </c>
      <c r="K138"/>
      <c r="L138"/>
      <c r="M138"/>
      <c r="N138"/>
      <c r="O138"/>
    </row>
    <row r="139" spans="2:15" x14ac:dyDescent="0.3">
      <c r="B139" s="228">
        <f t="shared" si="7"/>
        <v>5</v>
      </c>
      <c r="C139" s="39">
        <f t="shared" si="8"/>
        <v>8</v>
      </c>
      <c r="F139" s="27" t="str">
        <f t="shared" ca="1" si="5"/>
        <v/>
      </c>
      <c r="G139" s="243"/>
      <c r="H139" s="238">
        <f t="shared" ca="1" si="6"/>
        <v>0</v>
      </c>
      <c r="K139"/>
      <c r="L139"/>
      <c r="M139"/>
      <c r="N139"/>
      <c r="O139"/>
    </row>
    <row r="140" spans="2:15" x14ac:dyDescent="0.3">
      <c r="B140" s="228">
        <f t="shared" si="7"/>
        <v>5</v>
      </c>
      <c r="C140" s="39">
        <f t="shared" si="8"/>
        <v>9</v>
      </c>
      <c r="F140" s="27" t="str">
        <f t="shared" ca="1" si="5"/>
        <v/>
      </c>
      <c r="G140" s="243"/>
      <c r="H140" s="238">
        <f t="shared" ca="1" si="6"/>
        <v>0</v>
      </c>
      <c r="K140"/>
      <c r="L140"/>
      <c r="M140"/>
      <c r="N140"/>
      <c r="O140"/>
    </row>
    <row r="141" spans="2:15" x14ac:dyDescent="0.3">
      <c r="B141" s="228">
        <f t="shared" si="7"/>
        <v>5</v>
      </c>
      <c r="C141" s="39">
        <f t="shared" si="8"/>
        <v>10</v>
      </c>
      <c r="F141" s="27" t="str">
        <f t="shared" ca="1" si="5"/>
        <v/>
      </c>
      <c r="G141" s="243"/>
      <c r="H141" s="238">
        <f t="shared" ca="1" si="6"/>
        <v>0</v>
      </c>
      <c r="K141"/>
      <c r="L141"/>
      <c r="M141"/>
      <c r="N141"/>
      <c r="O141"/>
    </row>
    <row r="142" spans="2:15" x14ac:dyDescent="0.3">
      <c r="B142" s="228">
        <f t="shared" si="7"/>
        <v>5</v>
      </c>
      <c r="C142" s="39">
        <f t="shared" si="8"/>
        <v>11</v>
      </c>
      <c r="F142" s="27" t="str">
        <f t="shared" ca="1" si="5"/>
        <v/>
      </c>
      <c r="G142" s="243"/>
      <c r="H142" s="238">
        <f t="shared" ca="1" si="6"/>
        <v>0</v>
      </c>
      <c r="K142"/>
      <c r="L142"/>
      <c r="M142"/>
      <c r="N142"/>
      <c r="O142"/>
    </row>
    <row r="143" spans="2:15" x14ac:dyDescent="0.3">
      <c r="B143" s="228">
        <f t="shared" si="7"/>
        <v>5</v>
      </c>
      <c r="C143" s="39">
        <f t="shared" si="8"/>
        <v>12</v>
      </c>
      <c r="F143" s="27" t="str">
        <f t="shared" ca="1" si="5"/>
        <v/>
      </c>
      <c r="G143" s="243"/>
      <c r="H143" s="238">
        <f t="shared" ca="1" si="6"/>
        <v>0</v>
      </c>
      <c r="K143"/>
      <c r="L143"/>
      <c r="M143"/>
      <c r="N143"/>
      <c r="O143"/>
    </row>
    <row r="144" spans="2:15" x14ac:dyDescent="0.3">
      <c r="B144" s="228">
        <f t="shared" si="7"/>
        <v>5</v>
      </c>
      <c r="C144" s="39">
        <f t="shared" si="8"/>
        <v>13</v>
      </c>
      <c r="F144" s="27" t="str">
        <f t="shared" ca="1" si="5"/>
        <v/>
      </c>
      <c r="G144" s="243"/>
      <c r="H144" s="238">
        <f t="shared" ca="1" si="6"/>
        <v>0</v>
      </c>
      <c r="K144"/>
      <c r="L144"/>
      <c r="M144"/>
      <c r="N144"/>
      <c r="O144"/>
    </row>
    <row r="145" spans="2:15" x14ac:dyDescent="0.3">
      <c r="B145" s="228">
        <f t="shared" si="7"/>
        <v>5</v>
      </c>
      <c r="C145" s="39">
        <f t="shared" si="8"/>
        <v>14</v>
      </c>
      <c r="F145" s="27" t="str">
        <f t="shared" ca="1" si="5"/>
        <v/>
      </c>
      <c r="G145" s="243"/>
      <c r="H145" s="238">
        <f t="shared" ca="1" si="6"/>
        <v>0</v>
      </c>
      <c r="K145"/>
      <c r="L145"/>
      <c r="M145"/>
      <c r="N145"/>
      <c r="O145"/>
    </row>
    <row r="146" spans="2:15" x14ac:dyDescent="0.3">
      <c r="B146" s="228">
        <f t="shared" si="7"/>
        <v>5</v>
      </c>
      <c r="C146" s="39">
        <f t="shared" si="8"/>
        <v>15</v>
      </c>
      <c r="F146" s="27" t="str">
        <f t="shared" ca="1" si="5"/>
        <v/>
      </c>
      <c r="G146" s="243"/>
      <c r="H146" s="238">
        <f t="shared" ca="1" si="6"/>
        <v>0</v>
      </c>
      <c r="K146"/>
      <c r="L146"/>
      <c r="M146"/>
      <c r="N146"/>
      <c r="O146"/>
    </row>
    <row r="147" spans="2:15" x14ac:dyDescent="0.3">
      <c r="B147" s="228">
        <f t="shared" si="7"/>
        <v>5</v>
      </c>
      <c r="C147" s="39">
        <f t="shared" si="8"/>
        <v>16</v>
      </c>
      <c r="F147" s="27" t="str">
        <f t="shared" ca="1" si="5"/>
        <v/>
      </c>
      <c r="G147" s="243"/>
      <c r="H147" s="238">
        <f t="shared" ca="1" si="6"/>
        <v>0</v>
      </c>
      <c r="K147"/>
      <c r="L147"/>
      <c r="M147"/>
      <c r="N147"/>
      <c r="O147"/>
    </row>
    <row r="148" spans="2:15" x14ac:dyDescent="0.3">
      <c r="B148" s="228">
        <f t="shared" si="7"/>
        <v>5</v>
      </c>
      <c r="C148" s="39">
        <f t="shared" si="8"/>
        <v>17</v>
      </c>
      <c r="F148" s="27" t="str">
        <f t="shared" ca="1" si="5"/>
        <v/>
      </c>
      <c r="G148" s="243"/>
      <c r="H148" s="238">
        <f t="shared" ca="1" si="6"/>
        <v>0</v>
      </c>
      <c r="K148"/>
      <c r="L148"/>
      <c r="M148"/>
      <c r="N148"/>
      <c r="O148"/>
    </row>
    <row r="149" spans="2:15" x14ac:dyDescent="0.3">
      <c r="B149" s="228">
        <f t="shared" si="7"/>
        <v>5</v>
      </c>
      <c r="C149" s="39">
        <f t="shared" si="8"/>
        <v>18</v>
      </c>
      <c r="F149" s="27" t="str">
        <f t="shared" ca="1" si="5"/>
        <v/>
      </c>
      <c r="G149" s="243"/>
      <c r="H149" s="238">
        <f t="shared" ca="1" si="6"/>
        <v>0</v>
      </c>
      <c r="K149"/>
      <c r="L149"/>
      <c r="M149"/>
      <c r="N149"/>
      <c r="O149"/>
    </row>
    <row r="150" spans="2:15" x14ac:dyDescent="0.3">
      <c r="B150" s="228">
        <f t="shared" si="7"/>
        <v>5</v>
      </c>
      <c r="C150" s="39">
        <f t="shared" si="8"/>
        <v>19</v>
      </c>
      <c r="F150" s="27" t="str">
        <f t="shared" ca="1" si="5"/>
        <v/>
      </c>
      <c r="G150" s="243"/>
      <c r="H150" s="238">
        <f t="shared" ca="1" si="6"/>
        <v>0</v>
      </c>
      <c r="K150"/>
      <c r="L150"/>
      <c r="M150"/>
      <c r="N150"/>
      <c r="O150"/>
    </row>
    <row r="151" spans="2:15" x14ac:dyDescent="0.3">
      <c r="B151" s="228">
        <f t="shared" si="7"/>
        <v>5</v>
      </c>
      <c r="C151" s="39">
        <f t="shared" si="8"/>
        <v>20</v>
      </c>
      <c r="F151" s="27" t="str">
        <f t="shared" ca="1" si="5"/>
        <v/>
      </c>
      <c r="G151" s="243"/>
      <c r="H151" s="238">
        <f t="shared" ca="1" si="6"/>
        <v>0</v>
      </c>
      <c r="K151"/>
      <c r="L151"/>
      <c r="M151"/>
      <c r="N151"/>
      <c r="O151"/>
    </row>
    <row r="152" spans="2:15" x14ac:dyDescent="0.3">
      <c r="B152" s="228">
        <f t="shared" si="7"/>
        <v>5</v>
      </c>
      <c r="C152" s="39">
        <f t="shared" si="8"/>
        <v>21</v>
      </c>
      <c r="F152" s="27" t="str">
        <f t="shared" ca="1" si="5"/>
        <v/>
      </c>
      <c r="G152" s="243"/>
      <c r="H152" s="238">
        <f t="shared" ca="1" si="6"/>
        <v>0</v>
      </c>
      <c r="K152"/>
      <c r="L152"/>
      <c r="M152"/>
      <c r="N152"/>
      <c r="O152"/>
    </row>
    <row r="153" spans="2:15" x14ac:dyDescent="0.3">
      <c r="B153" s="228">
        <f t="shared" si="7"/>
        <v>5</v>
      </c>
      <c r="C153" s="39">
        <f t="shared" si="8"/>
        <v>22</v>
      </c>
      <c r="F153" s="27" t="str">
        <f t="shared" ca="1" si="5"/>
        <v/>
      </c>
      <c r="G153" s="243"/>
      <c r="H153" s="238">
        <f t="shared" ca="1" si="6"/>
        <v>0</v>
      </c>
      <c r="K153"/>
      <c r="L153"/>
      <c r="M153"/>
      <c r="N153"/>
      <c r="O153"/>
    </row>
    <row r="154" spans="2:15" x14ac:dyDescent="0.3">
      <c r="B154" s="228">
        <f t="shared" si="7"/>
        <v>5</v>
      </c>
      <c r="C154" s="39">
        <f t="shared" si="8"/>
        <v>23</v>
      </c>
      <c r="F154" s="27" t="str">
        <f t="shared" ca="1" si="5"/>
        <v/>
      </c>
      <c r="G154" s="243"/>
      <c r="H154" s="238">
        <f t="shared" ca="1" si="6"/>
        <v>0</v>
      </c>
      <c r="K154"/>
      <c r="L154"/>
      <c r="M154"/>
      <c r="N154"/>
      <c r="O154"/>
    </row>
    <row r="155" spans="2:15" x14ac:dyDescent="0.3">
      <c r="B155" s="228">
        <f t="shared" si="7"/>
        <v>5</v>
      </c>
      <c r="C155" s="39">
        <f t="shared" si="8"/>
        <v>24</v>
      </c>
      <c r="F155" s="27" t="str">
        <f t="shared" ca="1" si="5"/>
        <v/>
      </c>
      <c r="G155" s="243"/>
      <c r="H155" s="238">
        <f t="shared" ca="1" si="6"/>
        <v>0</v>
      </c>
      <c r="K155"/>
      <c r="L155"/>
      <c r="M155"/>
      <c r="N155"/>
      <c r="O155"/>
    </row>
    <row r="156" spans="2:15" x14ac:dyDescent="0.3">
      <c r="B156" s="228">
        <f t="shared" si="7"/>
        <v>5</v>
      </c>
      <c r="C156" s="39">
        <f t="shared" si="8"/>
        <v>25</v>
      </c>
      <c r="F156" s="27" t="str">
        <f t="shared" ca="1" si="5"/>
        <v/>
      </c>
      <c r="G156" s="243"/>
      <c r="H156" s="238">
        <f t="shared" ca="1" si="6"/>
        <v>0</v>
      </c>
      <c r="K156"/>
      <c r="L156"/>
      <c r="M156"/>
      <c r="N156"/>
      <c r="O156"/>
    </row>
    <row r="157" spans="2:15" x14ac:dyDescent="0.3">
      <c r="B157" s="228">
        <f t="shared" si="7"/>
        <v>6</v>
      </c>
      <c r="C157" s="39">
        <f t="shared" si="8"/>
        <v>1</v>
      </c>
      <c r="F157" s="27" t="str">
        <f t="shared" ca="1" si="5"/>
        <v/>
      </c>
      <c r="G157" s="243"/>
      <c r="H157" s="238">
        <f t="shared" ca="1" si="6"/>
        <v>0</v>
      </c>
    </row>
    <row r="158" spans="2:15" x14ac:dyDescent="0.3">
      <c r="B158" s="228">
        <f t="shared" si="7"/>
        <v>6</v>
      </c>
      <c r="C158" s="39">
        <f t="shared" si="8"/>
        <v>2</v>
      </c>
      <c r="F158" s="27" t="str">
        <f t="shared" ca="1" si="5"/>
        <v/>
      </c>
      <c r="G158" s="243"/>
      <c r="H158" s="238">
        <f t="shared" ca="1" si="6"/>
        <v>0</v>
      </c>
    </row>
    <row r="159" spans="2:15" x14ac:dyDescent="0.3">
      <c r="B159" s="228">
        <f t="shared" si="7"/>
        <v>6</v>
      </c>
      <c r="C159" s="39">
        <f t="shared" si="8"/>
        <v>3</v>
      </c>
      <c r="F159" s="27" t="str">
        <f t="shared" ca="1" si="5"/>
        <v/>
      </c>
      <c r="G159" s="243"/>
      <c r="H159" s="238">
        <f t="shared" ca="1" si="6"/>
        <v>0</v>
      </c>
    </row>
    <row r="160" spans="2:15" x14ac:dyDescent="0.3">
      <c r="B160" s="228">
        <f t="shared" si="7"/>
        <v>6</v>
      </c>
      <c r="C160" s="39">
        <f t="shared" si="8"/>
        <v>4</v>
      </c>
      <c r="F160" s="27" t="str">
        <f t="shared" ca="1" si="5"/>
        <v/>
      </c>
      <c r="G160" s="243"/>
      <c r="H160" s="238">
        <f t="shared" ca="1" si="6"/>
        <v>0</v>
      </c>
    </row>
    <row r="161" spans="2:8" x14ac:dyDescent="0.3">
      <c r="B161" s="228">
        <f t="shared" si="7"/>
        <v>6</v>
      </c>
      <c r="C161" s="39">
        <f t="shared" si="8"/>
        <v>5</v>
      </c>
      <c r="F161" s="27" t="str">
        <f t="shared" ref="F161:F224" ca="1" si="9">VLOOKUP(B161,$C$5:$AD$29,C161+3,FALSE)</f>
        <v/>
      </c>
      <c r="G161" s="243"/>
      <c r="H161" s="238">
        <f t="shared" ca="1" si="6"/>
        <v>0</v>
      </c>
    </row>
    <row r="162" spans="2:8" x14ac:dyDescent="0.3">
      <c r="B162" s="228">
        <f t="shared" si="7"/>
        <v>6</v>
      </c>
      <c r="C162" s="39">
        <f t="shared" si="8"/>
        <v>6</v>
      </c>
      <c r="F162" s="27" t="str">
        <f t="shared" ca="1" si="9"/>
        <v/>
      </c>
      <c r="G162" s="243"/>
      <c r="H162" s="238">
        <f t="shared" ref="H162:H225" ca="1" si="10">COUNTIF($F$32:$F$656,G162)</f>
        <v>0</v>
      </c>
    </row>
    <row r="163" spans="2:8" x14ac:dyDescent="0.3">
      <c r="B163" s="228">
        <f t="shared" si="7"/>
        <v>6</v>
      </c>
      <c r="C163" s="39">
        <f t="shared" si="8"/>
        <v>7</v>
      </c>
      <c r="F163" s="27" t="str">
        <f t="shared" ca="1" si="9"/>
        <v/>
      </c>
      <c r="G163" s="243"/>
      <c r="H163" s="238">
        <f t="shared" ca="1" si="10"/>
        <v>0</v>
      </c>
    </row>
    <row r="164" spans="2:8" x14ac:dyDescent="0.3">
      <c r="B164" s="228">
        <f t="shared" si="7"/>
        <v>6</v>
      </c>
      <c r="C164" s="39">
        <f t="shared" si="8"/>
        <v>8</v>
      </c>
      <c r="F164" s="27" t="str">
        <f t="shared" ca="1" si="9"/>
        <v/>
      </c>
      <c r="G164" s="243"/>
      <c r="H164" s="238">
        <f t="shared" ca="1" si="10"/>
        <v>0</v>
      </c>
    </row>
    <row r="165" spans="2:8" x14ac:dyDescent="0.3">
      <c r="B165" s="228">
        <f t="shared" si="7"/>
        <v>6</v>
      </c>
      <c r="C165" s="39">
        <f t="shared" si="8"/>
        <v>9</v>
      </c>
      <c r="F165" s="27" t="str">
        <f t="shared" ca="1" si="9"/>
        <v/>
      </c>
      <c r="G165" s="243"/>
      <c r="H165" s="238">
        <f t="shared" ca="1" si="10"/>
        <v>0</v>
      </c>
    </row>
    <row r="166" spans="2:8" x14ac:dyDescent="0.3">
      <c r="B166" s="228">
        <f t="shared" si="7"/>
        <v>6</v>
      </c>
      <c r="C166" s="39">
        <f t="shared" si="8"/>
        <v>10</v>
      </c>
      <c r="F166" s="27" t="str">
        <f t="shared" ca="1" si="9"/>
        <v/>
      </c>
      <c r="G166" s="243"/>
      <c r="H166" s="238">
        <f t="shared" ca="1" si="10"/>
        <v>0</v>
      </c>
    </row>
    <row r="167" spans="2:8" x14ac:dyDescent="0.3">
      <c r="B167" s="228">
        <f t="shared" si="7"/>
        <v>6</v>
      </c>
      <c r="C167" s="39">
        <f t="shared" si="8"/>
        <v>11</v>
      </c>
      <c r="F167" s="27" t="str">
        <f t="shared" ca="1" si="9"/>
        <v/>
      </c>
      <c r="G167" s="243"/>
      <c r="H167" s="238">
        <f t="shared" ca="1" si="10"/>
        <v>0</v>
      </c>
    </row>
    <row r="168" spans="2:8" x14ac:dyDescent="0.3">
      <c r="B168" s="228">
        <f t="shared" si="7"/>
        <v>6</v>
      </c>
      <c r="C168" s="39">
        <f t="shared" si="8"/>
        <v>12</v>
      </c>
      <c r="F168" s="27" t="str">
        <f t="shared" ca="1" si="9"/>
        <v/>
      </c>
      <c r="G168" s="243"/>
      <c r="H168" s="238">
        <f t="shared" ca="1" si="10"/>
        <v>0</v>
      </c>
    </row>
    <row r="169" spans="2:8" x14ac:dyDescent="0.3">
      <c r="B169" s="228">
        <f t="shared" si="7"/>
        <v>6</v>
      </c>
      <c r="C169" s="39">
        <f t="shared" si="8"/>
        <v>13</v>
      </c>
      <c r="F169" s="27" t="str">
        <f t="shared" ca="1" si="9"/>
        <v/>
      </c>
      <c r="G169" s="243"/>
      <c r="H169" s="238">
        <f t="shared" ca="1" si="10"/>
        <v>0</v>
      </c>
    </row>
    <row r="170" spans="2:8" x14ac:dyDescent="0.3">
      <c r="B170" s="228">
        <f t="shared" si="7"/>
        <v>6</v>
      </c>
      <c r="C170" s="39">
        <f t="shared" si="8"/>
        <v>14</v>
      </c>
      <c r="F170" s="27" t="str">
        <f t="shared" ca="1" si="9"/>
        <v/>
      </c>
      <c r="G170" s="243"/>
      <c r="H170" s="238">
        <f t="shared" ca="1" si="10"/>
        <v>0</v>
      </c>
    </row>
    <row r="171" spans="2:8" x14ac:dyDescent="0.3">
      <c r="B171" s="228">
        <f t="shared" si="7"/>
        <v>6</v>
      </c>
      <c r="C171" s="39">
        <f t="shared" si="8"/>
        <v>15</v>
      </c>
      <c r="F171" s="27" t="str">
        <f t="shared" ca="1" si="9"/>
        <v/>
      </c>
      <c r="G171" s="243"/>
      <c r="H171" s="238">
        <f t="shared" ca="1" si="10"/>
        <v>0</v>
      </c>
    </row>
    <row r="172" spans="2:8" x14ac:dyDescent="0.3">
      <c r="B172" s="228">
        <f t="shared" si="7"/>
        <v>6</v>
      </c>
      <c r="C172" s="39">
        <f t="shared" si="8"/>
        <v>16</v>
      </c>
      <c r="F172" s="27" t="str">
        <f t="shared" ca="1" si="9"/>
        <v/>
      </c>
      <c r="G172" s="243"/>
      <c r="H172" s="238">
        <f t="shared" ca="1" si="10"/>
        <v>0</v>
      </c>
    </row>
    <row r="173" spans="2:8" x14ac:dyDescent="0.3">
      <c r="B173" s="228">
        <f t="shared" si="7"/>
        <v>6</v>
      </c>
      <c r="C173" s="39">
        <f t="shared" si="8"/>
        <v>17</v>
      </c>
      <c r="F173" s="27" t="str">
        <f t="shared" ca="1" si="9"/>
        <v/>
      </c>
      <c r="G173" s="243"/>
      <c r="H173" s="238">
        <f t="shared" ca="1" si="10"/>
        <v>0</v>
      </c>
    </row>
    <row r="174" spans="2:8" x14ac:dyDescent="0.3">
      <c r="B174" s="228">
        <f t="shared" si="7"/>
        <v>6</v>
      </c>
      <c r="C174" s="39">
        <f t="shared" si="8"/>
        <v>18</v>
      </c>
      <c r="F174" s="27" t="str">
        <f t="shared" ca="1" si="9"/>
        <v/>
      </c>
      <c r="G174" s="243"/>
      <c r="H174" s="238">
        <f t="shared" ca="1" si="10"/>
        <v>0</v>
      </c>
    </row>
    <row r="175" spans="2:8" x14ac:dyDescent="0.3">
      <c r="B175" s="228">
        <f t="shared" si="7"/>
        <v>6</v>
      </c>
      <c r="C175" s="39">
        <f t="shared" si="8"/>
        <v>19</v>
      </c>
      <c r="F175" s="27" t="str">
        <f t="shared" ca="1" si="9"/>
        <v/>
      </c>
      <c r="G175" s="243"/>
      <c r="H175" s="238">
        <f t="shared" ca="1" si="10"/>
        <v>0</v>
      </c>
    </row>
    <row r="176" spans="2:8" x14ac:dyDescent="0.3">
      <c r="B176" s="228">
        <f t="shared" si="7"/>
        <v>6</v>
      </c>
      <c r="C176" s="39">
        <f t="shared" si="8"/>
        <v>20</v>
      </c>
      <c r="F176" s="27" t="str">
        <f t="shared" ca="1" si="9"/>
        <v/>
      </c>
      <c r="G176" s="243"/>
      <c r="H176" s="238">
        <f t="shared" ca="1" si="10"/>
        <v>0</v>
      </c>
    </row>
    <row r="177" spans="2:8" x14ac:dyDescent="0.3">
      <c r="B177" s="228">
        <f t="shared" si="7"/>
        <v>6</v>
      </c>
      <c r="C177" s="39">
        <f t="shared" si="8"/>
        <v>21</v>
      </c>
      <c r="F177" s="27" t="str">
        <f t="shared" ca="1" si="9"/>
        <v/>
      </c>
      <c r="G177" s="243"/>
      <c r="H177" s="238">
        <f t="shared" ca="1" si="10"/>
        <v>0</v>
      </c>
    </row>
    <row r="178" spans="2:8" x14ac:dyDescent="0.3">
      <c r="B178" s="228">
        <f t="shared" si="7"/>
        <v>6</v>
      </c>
      <c r="C178" s="39">
        <f t="shared" si="8"/>
        <v>22</v>
      </c>
      <c r="F178" s="27" t="str">
        <f t="shared" ca="1" si="9"/>
        <v/>
      </c>
      <c r="G178" s="243"/>
      <c r="H178" s="238">
        <f t="shared" ca="1" si="10"/>
        <v>0</v>
      </c>
    </row>
    <row r="179" spans="2:8" x14ac:dyDescent="0.3">
      <c r="B179" s="228">
        <f t="shared" si="7"/>
        <v>6</v>
      </c>
      <c r="C179" s="39">
        <f t="shared" si="8"/>
        <v>23</v>
      </c>
      <c r="F179" s="27" t="str">
        <f t="shared" ca="1" si="9"/>
        <v/>
      </c>
      <c r="G179" s="243"/>
      <c r="H179" s="238">
        <f t="shared" ca="1" si="10"/>
        <v>0</v>
      </c>
    </row>
    <row r="180" spans="2:8" x14ac:dyDescent="0.3">
      <c r="B180" s="228">
        <f t="shared" si="7"/>
        <v>6</v>
      </c>
      <c r="C180" s="39">
        <f t="shared" si="8"/>
        <v>24</v>
      </c>
      <c r="F180" s="27" t="str">
        <f t="shared" ca="1" si="9"/>
        <v/>
      </c>
      <c r="G180" s="243"/>
      <c r="H180" s="238">
        <f t="shared" ca="1" si="10"/>
        <v>0</v>
      </c>
    </row>
    <row r="181" spans="2:8" x14ac:dyDescent="0.3">
      <c r="B181" s="228">
        <f t="shared" si="7"/>
        <v>6</v>
      </c>
      <c r="C181" s="39">
        <f t="shared" si="8"/>
        <v>25</v>
      </c>
      <c r="F181" s="27" t="str">
        <f t="shared" ca="1" si="9"/>
        <v/>
      </c>
      <c r="G181" s="243"/>
      <c r="H181" s="238">
        <f t="shared" ca="1" si="10"/>
        <v>0</v>
      </c>
    </row>
    <row r="182" spans="2:8" x14ac:dyDescent="0.3">
      <c r="B182" s="228">
        <f t="shared" si="7"/>
        <v>7</v>
      </c>
      <c r="C182" s="39">
        <f t="shared" si="8"/>
        <v>1</v>
      </c>
      <c r="F182" s="27" t="str">
        <f t="shared" ca="1" si="9"/>
        <v/>
      </c>
      <c r="G182" s="243"/>
      <c r="H182" s="238">
        <f t="shared" ca="1" si="10"/>
        <v>0</v>
      </c>
    </row>
    <row r="183" spans="2:8" x14ac:dyDescent="0.3">
      <c r="B183" s="228">
        <f t="shared" si="7"/>
        <v>7</v>
      </c>
      <c r="C183" s="39">
        <f t="shared" si="8"/>
        <v>2</v>
      </c>
      <c r="F183" s="27" t="str">
        <f t="shared" ca="1" si="9"/>
        <v/>
      </c>
      <c r="G183" s="243"/>
      <c r="H183" s="238">
        <f t="shared" ca="1" si="10"/>
        <v>0</v>
      </c>
    </row>
    <row r="184" spans="2:8" x14ac:dyDescent="0.3">
      <c r="B184" s="228">
        <f t="shared" si="7"/>
        <v>7</v>
      </c>
      <c r="C184" s="39">
        <f t="shared" si="8"/>
        <v>3</v>
      </c>
      <c r="F184" s="27" t="str">
        <f t="shared" ca="1" si="9"/>
        <v/>
      </c>
      <c r="G184" s="243"/>
      <c r="H184" s="238">
        <f t="shared" ca="1" si="10"/>
        <v>0</v>
      </c>
    </row>
    <row r="185" spans="2:8" x14ac:dyDescent="0.3">
      <c r="B185" s="228">
        <f t="shared" si="7"/>
        <v>7</v>
      </c>
      <c r="C185" s="39">
        <f t="shared" si="8"/>
        <v>4</v>
      </c>
      <c r="F185" s="27" t="str">
        <f t="shared" ca="1" si="9"/>
        <v/>
      </c>
      <c r="G185" s="243"/>
      <c r="H185" s="238">
        <f t="shared" ca="1" si="10"/>
        <v>0</v>
      </c>
    </row>
    <row r="186" spans="2:8" x14ac:dyDescent="0.3">
      <c r="B186" s="228">
        <f t="shared" ref="B186:B249" si="11">B161+1</f>
        <v>7</v>
      </c>
      <c r="C186" s="39">
        <f t="shared" ref="C186:C249" si="12">C161</f>
        <v>5</v>
      </c>
      <c r="F186" s="27" t="str">
        <f t="shared" ca="1" si="9"/>
        <v/>
      </c>
      <c r="G186" s="243"/>
      <c r="H186" s="238">
        <f t="shared" ca="1" si="10"/>
        <v>0</v>
      </c>
    </row>
    <row r="187" spans="2:8" x14ac:dyDescent="0.3">
      <c r="B187" s="228">
        <f t="shared" si="11"/>
        <v>7</v>
      </c>
      <c r="C187" s="39">
        <f t="shared" si="12"/>
        <v>6</v>
      </c>
      <c r="F187" s="27" t="str">
        <f t="shared" ca="1" si="9"/>
        <v/>
      </c>
      <c r="G187" s="243"/>
      <c r="H187" s="238">
        <f t="shared" ca="1" si="10"/>
        <v>0</v>
      </c>
    </row>
    <row r="188" spans="2:8" x14ac:dyDescent="0.3">
      <c r="B188" s="228">
        <f t="shared" si="11"/>
        <v>7</v>
      </c>
      <c r="C188" s="39">
        <f t="shared" si="12"/>
        <v>7</v>
      </c>
      <c r="F188" s="27" t="str">
        <f t="shared" ca="1" si="9"/>
        <v/>
      </c>
      <c r="G188" s="243"/>
      <c r="H188" s="238">
        <f t="shared" ca="1" si="10"/>
        <v>0</v>
      </c>
    </row>
    <row r="189" spans="2:8" x14ac:dyDescent="0.3">
      <c r="B189" s="228">
        <f t="shared" si="11"/>
        <v>7</v>
      </c>
      <c r="C189" s="39">
        <f t="shared" si="12"/>
        <v>8</v>
      </c>
      <c r="F189" s="27" t="str">
        <f t="shared" ca="1" si="9"/>
        <v/>
      </c>
      <c r="G189" s="243"/>
      <c r="H189" s="238">
        <f t="shared" ca="1" si="10"/>
        <v>0</v>
      </c>
    </row>
    <row r="190" spans="2:8" x14ac:dyDescent="0.3">
      <c r="B190" s="228">
        <f t="shared" si="11"/>
        <v>7</v>
      </c>
      <c r="C190" s="39">
        <f t="shared" si="12"/>
        <v>9</v>
      </c>
      <c r="F190" s="27" t="str">
        <f t="shared" ca="1" si="9"/>
        <v/>
      </c>
      <c r="G190" s="243"/>
      <c r="H190" s="238">
        <f t="shared" ca="1" si="10"/>
        <v>0</v>
      </c>
    </row>
    <row r="191" spans="2:8" x14ac:dyDescent="0.3">
      <c r="B191" s="228">
        <f t="shared" si="11"/>
        <v>7</v>
      </c>
      <c r="C191" s="39">
        <f t="shared" si="12"/>
        <v>10</v>
      </c>
      <c r="F191" s="27" t="str">
        <f t="shared" ca="1" si="9"/>
        <v/>
      </c>
      <c r="G191" s="243"/>
      <c r="H191" s="238">
        <f t="shared" ca="1" si="10"/>
        <v>0</v>
      </c>
    </row>
    <row r="192" spans="2:8" x14ac:dyDescent="0.3">
      <c r="B192" s="228">
        <f t="shared" si="11"/>
        <v>7</v>
      </c>
      <c r="C192" s="39">
        <f t="shared" si="12"/>
        <v>11</v>
      </c>
      <c r="F192" s="27" t="str">
        <f t="shared" ca="1" si="9"/>
        <v/>
      </c>
      <c r="G192" s="243"/>
      <c r="H192" s="238">
        <f t="shared" ca="1" si="10"/>
        <v>0</v>
      </c>
    </row>
    <row r="193" spans="2:8" x14ac:dyDescent="0.3">
      <c r="B193" s="228">
        <f t="shared" si="11"/>
        <v>7</v>
      </c>
      <c r="C193" s="39">
        <f t="shared" si="12"/>
        <v>12</v>
      </c>
      <c r="F193" s="27" t="str">
        <f t="shared" ca="1" si="9"/>
        <v/>
      </c>
      <c r="G193" s="243"/>
      <c r="H193" s="238">
        <f t="shared" ca="1" si="10"/>
        <v>0</v>
      </c>
    </row>
    <row r="194" spans="2:8" x14ac:dyDescent="0.3">
      <c r="B194" s="228">
        <f t="shared" si="11"/>
        <v>7</v>
      </c>
      <c r="C194" s="39">
        <f t="shared" si="12"/>
        <v>13</v>
      </c>
      <c r="F194" s="27" t="str">
        <f t="shared" ca="1" si="9"/>
        <v/>
      </c>
      <c r="G194" s="243"/>
      <c r="H194" s="238">
        <f t="shared" ca="1" si="10"/>
        <v>0</v>
      </c>
    </row>
    <row r="195" spans="2:8" x14ac:dyDescent="0.3">
      <c r="B195" s="228">
        <f t="shared" si="11"/>
        <v>7</v>
      </c>
      <c r="C195" s="39">
        <f t="shared" si="12"/>
        <v>14</v>
      </c>
      <c r="F195" s="27" t="str">
        <f t="shared" ca="1" si="9"/>
        <v/>
      </c>
      <c r="G195" s="243"/>
      <c r="H195" s="238">
        <f t="shared" ca="1" si="10"/>
        <v>0</v>
      </c>
    </row>
    <row r="196" spans="2:8" x14ac:dyDescent="0.3">
      <c r="B196" s="228">
        <f t="shared" si="11"/>
        <v>7</v>
      </c>
      <c r="C196" s="39">
        <f t="shared" si="12"/>
        <v>15</v>
      </c>
      <c r="F196" s="27" t="str">
        <f t="shared" ca="1" si="9"/>
        <v/>
      </c>
      <c r="G196" s="243"/>
      <c r="H196" s="238">
        <f t="shared" ca="1" si="10"/>
        <v>0</v>
      </c>
    </row>
    <row r="197" spans="2:8" x14ac:dyDescent="0.3">
      <c r="B197" s="228">
        <f t="shared" si="11"/>
        <v>7</v>
      </c>
      <c r="C197" s="39">
        <f t="shared" si="12"/>
        <v>16</v>
      </c>
      <c r="F197" s="27" t="str">
        <f t="shared" ca="1" si="9"/>
        <v/>
      </c>
      <c r="G197" s="243"/>
      <c r="H197" s="238">
        <f t="shared" ca="1" si="10"/>
        <v>0</v>
      </c>
    </row>
    <row r="198" spans="2:8" x14ac:dyDescent="0.3">
      <c r="B198" s="228">
        <f t="shared" si="11"/>
        <v>7</v>
      </c>
      <c r="C198" s="39">
        <f t="shared" si="12"/>
        <v>17</v>
      </c>
      <c r="F198" s="27" t="str">
        <f t="shared" ca="1" si="9"/>
        <v/>
      </c>
      <c r="G198" s="243"/>
      <c r="H198" s="238">
        <f t="shared" ca="1" si="10"/>
        <v>0</v>
      </c>
    </row>
    <row r="199" spans="2:8" x14ac:dyDescent="0.3">
      <c r="B199" s="228">
        <f t="shared" si="11"/>
        <v>7</v>
      </c>
      <c r="C199" s="39">
        <f t="shared" si="12"/>
        <v>18</v>
      </c>
      <c r="F199" s="27" t="str">
        <f t="shared" ca="1" si="9"/>
        <v/>
      </c>
      <c r="G199" s="243"/>
      <c r="H199" s="238">
        <f t="shared" ca="1" si="10"/>
        <v>0</v>
      </c>
    </row>
    <row r="200" spans="2:8" x14ac:dyDescent="0.3">
      <c r="B200" s="228">
        <f t="shared" si="11"/>
        <v>7</v>
      </c>
      <c r="C200" s="39">
        <f t="shared" si="12"/>
        <v>19</v>
      </c>
      <c r="F200" s="27" t="str">
        <f t="shared" ca="1" si="9"/>
        <v/>
      </c>
      <c r="G200" s="243"/>
      <c r="H200" s="238">
        <f t="shared" ca="1" si="10"/>
        <v>0</v>
      </c>
    </row>
    <row r="201" spans="2:8" x14ac:dyDescent="0.3">
      <c r="B201" s="228">
        <f t="shared" si="11"/>
        <v>7</v>
      </c>
      <c r="C201" s="39">
        <f t="shared" si="12"/>
        <v>20</v>
      </c>
      <c r="F201" s="27" t="str">
        <f t="shared" ca="1" si="9"/>
        <v/>
      </c>
      <c r="G201" s="243"/>
      <c r="H201" s="238">
        <f t="shared" ca="1" si="10"/>
        <v>0</v>
      </c>
    </row>
    <row r="202" spans="2:8" x14ac:dyDescent="0.3">
      <c r="B202" s="228">
        <f t="shared" si="11"/>
        <v>7</v>
      </c>
      <c r="C202" s="39">
        <f t="shared" si="12"/>
        <v>21</v>
      </c>
      <c r="F202" s="27" t="str">
        <f t="shared" ca="1" si="9"/>
        <v/>
      </c>
      <c r="G202" s="243"/>
      <c r="H202" s="238">
        <f t="shared" ca="1" si="10"/>
        <v>0</v>
      </c>
    </row>
    <row r="203" spans="2:8" x14ac:dyDescent="0.3">
      <c r="B203" s="228">
        <f t="shared" si="11"/>
        <v>7</v>
      </c>
      <c r="C203" s="39">
        <f t="shared" si="12"/>
        <v>22</v>
      </c>
      <c r="F203" s="27" t="str">
        <f t="shared" ca="1" si="9"/>
        <v/>
      </c>
      <c r="G203" s="243"/>
      <c r="H203" s="238">
        <f t="shared" ca="1" si="10"/>
        <v>0</v>
      </c>
    </row>
    <row r="204" spans="2:8" x14ac:dyDescent="0.3">
      <c r="B204" s="228">
        <f t="shared" si="11"/>
        <v>7</v>
      </c>
      <c r="C204" s="39">
        <f t="shared" si="12"/>
        <v>23</v>
      </c>
      <c r="F204" s="27" t="str">
        <f t="shared" ca="1" si="9"/>
        <v/>
      </c>
      <c r="G204" s="243"/>
      <c r="H204" s="238">
        <f t="shared" ca="1" si="10"/>
        <v>0</v>
      </c>
    </row>
    <row r="205" spans="2:8" x14ac:dyDescent="0.3">
      <c r="B205" s="228">
        <f t="shared" si="11"/>
        <v>7</v>
      </c>
      <c r="C205" s="39">
        <f t="shared" si="12"/>
        <v>24</v>
      </c>
      <c r="F205" s="27" t="str">
        <f t="shared" ca="1" si="9"/>
        <v/>
      </c>
      <c r="G205" s="243"/>
      <c r="H205" s="238">
        <f t="shared" ca="1" si="10"/>
        <v>0</v>
      </c>
    </row>
    <row r="206" spans="2:8" x14ac:dyDescent="0.3">
      <c r="B206" s="228">
        <f t="shared" si="11"/>
        <v>7</v>
      </c>
      <c r="C206" s="39">
        <f t="shared" si="12"/>
        <v>25</v>
      </c>
      <c r="F206" s="27" t="str">
        <f t="shared" ca="1" si="9"/>
        <v/>
      </c>
      <c r="G206" s="243"/>
      <c r="H206" s="238">
        <f t="shared" ca="1" si="10"/>
        <v>0</v>
      </c>
    </row>
    <row r="207" spans="2:8" x14ac:dyDescent="0.3">
      <c r="B207" s="228">
        <f t="shared" si="11"/>
        <v>8</v>
      </c>
      <c r="C207" s="39">
        <f t="shared" si="12"/>
        <v>1</v>
      </c>
      <c r="F207" s="27" t="str">
        <f t="shared" ca="1" si="9"/>
        <v/>
      </c>
      <c r="G207" s="243"/>
      <c r="H207" s="238">
        <f t="shared" ca="1" si="10"/>
        <v>0</v>
      </c>
    </row>
    <row r="208" spans="2:8" x14ac:dyDescent="0.3">
      <c r="B208" s="228">
        <f t="shared" si="11"/>
        <v>8</v>
      </c>
      <c r="C208" s="39">
        <f t="shared" si="12"/>
        <v>2</v>
      </c>
      <c r="F208" s="27" t="str">
        <f t="shared" ca="1" si="9"/>
        <v/>
      </c>
      <c r="G208" s="243"/>
      <c r="H208" s="238">
        <f t="shared" ca="1" si="10"/>
        <v>0</v>
      </c>
    </row>
    <row r="209" spans="2:8" x14ac:dyDescent="0.3">
      <c r="B209" s="228">
        <f t="shared" si="11"/>
        <v>8</v>
      </c>
      <c r="C209" s="39">
        <f t="shared" si="12"/>
        <v>3</v>
      </c>
      <c r="F209" s="27" t="str">
        <f t="shared" ca="1" si="9"/>
        <v/>
      </c>
      <c r="G209" s="243"/>
      <c r="H209" s="238">
        <f t="shared" ca="1" si="10"/>
        <v>0</v>
      </c>
    </row>
    <row r="210" spans="2:8" x14ac:dyDescent="0.3">
      <c r="B210" s="228">
        <f t="shared" si="11"/>
        <v>8</v>
      </c>
      <c r="C210" s="39">
        <f t="shared" si="12"/>
        <v>4</v>
      </c>
      <c r="F210" s="27" t="str">
        <f t="shared" ca="1" si="9"/>
        <v/>
      </c>
      <c r="G210" s="243"/>
      <c r="H210" s="238">
        <f t="shared" ca="1" si="10"/>
        <v>0</v>
      </c>
    </row>
    <row r="211" spans="2:8" x14ac:dyDescent="0.3">
      <c r="B211" s="228">
        <f t="shared" si="11"/>
        <v>8</v>
      </c>
      <c r="C211" s="39">
        <f t="shared" si="12"/>
        <v>5</v>
      </c>
      <c r="F211" s="27" t="str">
        <f t="shared" ca="1" si="9"/>
        <v/>
      </c>
      <c r="G211" s="243"/>
      <c r="H211" s="238">
        <f t="shared" ca="1" si="10"/>
        <v>0</v>
      </c>
    </row>
    <row r="212" spans="2:8" x14ac:dyDescent="0.3">
      <c r="B212" s="228">
        <f t="shared" si="11"/>
        <v>8</v>
      </c>
      <c r="C212" s="39">
        <f t="shared" si="12"/>
        <v>6</v>
      </c>
      <c r="F212" s="27" t="str">
        <f t="shared" ca="1" si="9"/>
        <v/>
      </c>
      <c r="G212" s="243"/>
      <c r="H212" s="238">
        <f t="shared" ca="1" si="10"/>
        <v>0</v>
      </c>
    </row>
    <row r="213" spans="2:8" x14ac:dyDescent="0.3">
      <c r="B213" s="228">
        <f t="shared" si="11"/>
        <v>8</v>
      </c>
      <c r="C213" s="39">
        <f t="shared" si="12"/>
        <v>7</v>
      </c>
      <c r="F213" s="27" t="str">
        <f t="shared" ca="1" si="9"/>
        <v/>
      </c>
      <c r="G213" s="243"/>
      <c r="H213" s="238">
        <f t="shared" ca="1" si="10"/>
        <v>0</v>
      </c>
    </row>
    <row r="214" spans="2:8" x14ac:dyDescent="0.3">
      <c r="B214" s="228">
        <f t="shared" si="11"/>
        <v>8</v>
      </c>
      <c r="C214" s="39">
        <f t="shared" si="12"/>
        <v>8</v>
      </c>
      <c r="F214" s="27" t="str">
        <f t="shared" ca="1" si="9"/>
        <v/>
      </c>
      <c r="G214" s="243"/>
      <c r="H214" s="238">
        <f t="shared" ca="1" si="10"/>
        <v>0</v>
      </c>
    </row>
    <row r="215" spans="2:8" x14ac:dyDescent="0.3">
      <c r="B215" s="228">
        <f t="shared" si="11"/>
        <v>8</v>
      </c>
      <c r="C215" s="39">
        <f t="shared" si="12"/>
        <v>9</v>
      </c>
      <c r="F215" s="27" t="str">
        <f t="shared" ca="1" si="9"/>
        <v/>
      </c>
      <c r="G215" s="243"/>
      <c r="H215" s="238">
        <f t="shared" ca="1" si="10"/>
        <v>0</v>
      </c>
    </row>
    <row r="216" spans="2:8" x14ac:dyDescent="0.3">
      <c r="B216" s="228">
        <f t="shared" si="11"/>
        <v>8</v>
      </c>
      <c r="C216" s="39">
        <f t="shared" si="12"/>
        <v>10</v>
      </c>
      <c r="F216" s="27" t="str">
        <f t="shared" ca="1" si="9"/>
        <v/>
      </c>
      <c r="G216" s="243"/>
      <c r="H216" s="238">
        <f t="shared" ca="1" si="10"/>
        <v>0</v>
      </c>
    </row>
    <row r="217" spans="2:8" x14ac:dyDescent="0.3">
      <c r="B217" s="228">
        <f t="shared" si="11"/>
        <v>8</v>
      </c>
      <c r="C217" s="39">
        <f t="shared" si="12"/>
        <v>11</v>
      </c>
      <c r="F217" s="27" t="str">
        <f t="shared" ca="1" si="9"/>
        <v/>
      </c>
      <c r="G217" s="243"/>
      <c r="H217" s="238">
        <f t="shared" ca="1" si="10"/>
        <v>0</v>
      </c>
    </row>
    <row r="218" spans="2:8" x14ac:dyDescent="0.3">
      <c r="B218" s="228">
        <f t="shared" si="11"/>
        <v>8</v>
      </c>
      <c r="C218" s="39">
        <f t="shared" si="12"/>
        <v>12</v>
      </c>
      <c r="F218" s="27" t="str">
        <f t="shared" ca="1" si="9"/>
        <v/>
      </c>
      <c r="G218" s="243"/>
      <c r="H218" s="238">
        <f t="shared" ca="1" si="10"/>
        <v>0</v>
      </c>
    </row>
    <row r="219" spans="2:8" x14ac:dyDescent="0.3">
      <c r="B219" s="228">
        <f t="shared" si="11"/>
        <v>8</v>
      </c>
      <c r="C219" s="39">
        <f t="shared" si="12"/>
        <v>13</v>
      </c>
      <c r="F219" s="27" t="str">
        <f t="shared" ca="1" si="9"/>
        <v/>
      </c>
      <c r="G219" s="243"/>
      <c r="H219" s="238">
        <f t="shared" ca="1" si="10"/>
        <v>0</v>
      </c>
    </row>
    <row r="220" spans="2:8" x14ac:dyDescent="0.3">
      <c r="B220" s="228">
        <f t="shared" si="11"/>
        <v>8</v>
      </c>
      <c r="C220" s="39">
        <f t="shared" si="12"/>
        <v>14</v>
      </c>
      <c r="F220" s="27" t="str">
        <f t="shared" ca="1" si="9"/>
        <v/>
      </c>
      <c r="G220" s="243"/>
      <c r="H220" s="238">
        <f t="shared" ca="1" si="10"/>
        <v>0</v>
      </c>
    </row>
    <row r="221" spans="2:8" x14ac:dyDescent="0.3">
      <c r="B221" s="228">
        <f t="shared" si="11"/>
        <v>8</v>
      </c>
      <c r="C221" s="39">
        <f t="shared" si="12"/>
        <v>15</v>
      </c>
      <c r="F221" s="27" t="str">
        <f t="shared" ca="1" si="9"/>
        <v/>
      </c>
      <c r="G221" s="243"/>
      <c r="H221" s="238">
        <f t="shared" ca="1" si="10"/>
        <v>0</v>
      </c>
    </row>
    <row r="222" spans="2:8" x14ac:dyDescent="0.3">
      <c r="B222" s="228">
        <f t="shared" si="11"/>
        <v>8</v>
      </c>
      <c r="C222" s="39">
        <f t="shared" si="12"/>
        <v>16</v>
      </c>
      <c r="F222" s="27" t="str">
        <f t="shared" ca="1" si="9"/>
        <v/>
      </c>
      <c r="G222" s="243"/>
      <c r="H222" s="238">
        <f t="shared" ca="1" si="10"/>
        <v>0</v>
      </c>
    </row>
    <row r="223" spans="2:8" x14ac:dyDescent="0.3">
      <c r="B223" s="228">
        <f t="shared" si="11"/>
        <v>8</v>
      </c>
      <c r="C223" s="39">
        <f t="shared" si="12"/>
        <v>17</v>
      </c>
      <c r="F223" s="27" t="str">
        <f t="shared" ca="1" si="9"/>
        <v/>
      </c>
      <c r="G223" s="243"/>
      <c r="H223" s="238">
        <f t="shared" ca="1" si="10"/>
        <v>0</v>
      </c>
    </row>
    <row r="224" spans="2:8" x14ac:dyDescent="0.3">
      <c r="B224" s="228">
        <f t="shared" si="11"/>
        <v>8</v>
      </c>
      <c r="C224" s="39">
        <f t="shared" si="12"/>
        <v>18</v>
      </c>
      <c r="F224" s="27" t="str">
        <f t="shared" ca="1" si="9"/>
        <v/>
      </c>
      <c r="G224" s="243"/>
      <c r="H224" s="238">
        <f t="shared" ca="1" si="10"/>
        <v>0</v>
      </c>
    </row>
    <row r="225" spans="2:8" x14ac:dyDescent="0.3">
      <c r="B225" s="228">
        <f t="shared" si="11"/>
        <v>8</v>
      </c>
      <c r="C225" s="39">
        <f t="shared" si="12"/>
        <v>19</v>
      </c>
      <c r="F225" s="27" t="str">
        <f t="shared" ref="F225:F288" ca="1" si="13">VLOOKUP(B225,$C$5:$AD$29,C225+3,FALSE)</f>
        <v/>
      </c>
      <c r="G225" s="243"/>
      <c r="H225" s="238">
        <f t="shared" ca="1" si="10"/>
        <v>0</v>
      </c>
    </row>
    <row r="226" spans="2:8" x14ac:dyDescent="0.3">
      <c r="B226" s="228">
        <f t="shared" si="11"/>
        <v>8</v>
      </c>
      <c r="C226" s="39">
        <f t="shared" si="12"/>
        <v>20</v>
      </c>
      <c r="F226" s="27" t="str">
        <f t="shared" ca="1" si="13"/>
        <v/>
      </c>
      <c r="G226" s="243"/>
      <c r="H226" s="238">
        <f t="shared" ref="H226:H289" ca="1" si="14">COUNTIF($F$32:$F$656,G226)</f>
        <v>0</v>
      </c>
    </row>
    <row r="227" spans="2:8" x14ac:dyDescent="0.3">
      <c r="B227" s="228">
        <f t="shared" si="11"/>
        <v>8</v>
      </c>
      <c r="C227" s="39">
        <f t="shared" si="12"/>
        <v>21</v>
      </c>
      <c r="F227" s="27" t="str">
        <f t="shared" ca="1" si="13"/>
        <v/>
      </c>
      <c r="G227" s="243"/>
      <c r="H227" s="238">
        <f t="shared" ca="1" si="14"/>
        <v>0</v>
      </c>
    </row>
    <row r="228" spans="2:8" x14ac:dyDescent="0.3">
      <c r="B228" s="228">
        <f t="shared" si="11"/>
        <v>8</v>
      </c>
      <c r="C228" s="39">
        <f t="shared" si="12"/>
        <v>22</v>
      </c>
      <c r="F228" s="27" t="str">
        <f t="shared" ca="1" si="13"/>
        <v/>
      </c>
      <c r="G228" s="243"/>
      <c r="H228" s="238">
        <f t="shared" ca="1" si="14"/>
        <v>0</v>
      </c>
    </row>
    <row r="229" spans="2:8" x14ac:dyDescent="0.3">
      <c r="B229" s="228">
        <f t="shared" si="11"/>
        <v>8</v>
      </c>
      <c r="C229" s="39">
        <f t="shared" si="12"/>
        <v>23</v>
      </c>
      <c r="F229" s="27" t="str">
        <f t="shared" ca="1" si="13"/>
        <v/>
      </c>
      <c r="G229" s="243"/>
      <c r="H229" s="238">
        <f t="shared" ca="1" si="14"/>
        <v>0</v>
      </c>
    </row>
    <row r="230" spans="2:8" x14ac:dyDescent="0.3">
      <c r="B230" s="228">
        <f t="shared" si="11"/>
        <v>8</v>
      </c>
      <c r="C230" s="39">
        <f t="shared" si="12"/>
        <v>24</v>
      </c>
      <c r="F230" s="27" t="str">
        <f t="shared" ca="1" si="13"/>
        <v/>
      </c>
      <c r="G230" s="243"/>
      <c r="H230" s="238">
        <f t="shared" ca="1" si="14"/>
        <v>0</v>
      </c>
    </row>
    <row r="231" spans="2:8" x14ac:dyDescent="0.3">
      <c r="B231" s="228">
        <f t="shared" si="11"/>
        <v>8</v>
      </c>
      <c r="C231" s="39">
        <f t="shared" si="12"/>
        <v>25</v>
      </c>
      <c r="F231" s="27" t="str">
        <f t="shared" ca="1" si="13"/>
        <v/>
      </c>
      <c r="G231" s="243"/>
      <c r="H231" s="238">
        <f t="shared" ca="1" si="14"/>
        <v>0</v>
      </c>
    </row>
    <row r="232" spans="2:8" x14ac:dyDescent="0.3">
      <c r="B232" s="228">
        <f t="shared" si="11"/>
        <v>9</v>
      </c>
      <c r="C232" s="39">
        <f t="shared" si="12"/>
        <v>1</v>
      </c>
      <c r="F232" s="27" t="str">
        <f t="shared" ca="1" si="13"/>
        <v/>
      </c>
      <c r="G232" s="243"/>
      <c r="H232" s="238">
        <f t="shared" ca="1" si="14"/>
        <v>0</v>
      </c>
    </row>
    <row r="233" spans="2:8" x14ac:dyDescent="0.3">
      <c r="B233" s="228">
        <f t="shared" si="11"/>
        <v>9</v>
      </c>
      <c r="C233" s="39">
        <f t="shared" si="12"/>
        <v>2</v>
      </c>
      <c r="F233" s="27" t="str">
        <f t="shared" ca="1" si="13"/>
        <v/>
      </c>
      <c r="G233" s="243"/>
      <c r="H233" s="238">
        <f t="shared" ca="1" si="14"/>
        <v>0</v>
      </c>
    </row>
    <row r="234" spans="2:8" x14ac:dyDescent="0.3">
      <c r="B234" s="228">
        <f t="shared" si="11"/>
        <v>9</v>
      </c>
      <c r="C234" s="39">
        <f t="shared" si="12"/>
        <v>3</v>
      </c>
      <c r="F234" s="27" t="str">
        <f t="shared" ca="1" si="13"/>
        <v/>
      </c>
      <c r="G234" s="243"/>
      <c r="H234" s="238">
        <f t="shared" ca="1" si="14"/>
        <v>0</v>
      </c>
    </row>
    <row r="235" spans="2:8" x14ac:dyDescent="0.3">
      <c r="B235" s="228">
        <f t="shared" si="11"/>
        <v>9</v>
      </c>
      <c r="C235" s="39">
        <f t="shared" si="12"/>
        <v>4</v>
      </c>
      <c r="F235" s="27" t="str">
        <f t="shared" ca="1" si="13"/>
        <v/>
      </c>
      <c r="G235" s="243"/>
      <c r="H235" s="238">
        <f t="shared" ca="1" si="14"/>
        <v>0</v>
      </c>
    </row>
    <row r="236" spans="2:8" x14ac:dyDescent="0.3">
      <c r="B236" s="228">
        <f t="shared" si="11"/>
        <v>9</v>
      </c>
      <c r="C236" s="39">
        <f t="shared" si="12"/>
        <v>5</v>
      </c>
      <c r="F236" s="27" t="str">
        <f t="shared" ca="1" si="13"/>
        <v/>
      </c>
      <c r="G236" s="243"/>
      <c r="H236" s="238">
        <f t="shared" ca="1" si="14"/>
        <v>0</v>
      </c>
    </row>
    <row r="237" spans="2:8" x14ac:dyDescent="0.3">
      <c r="B237" s="228">
        <f t="shared" si="11"/>
        <v>9</v>
      </c>
      <c r="C237" s="39">
        <f t="shared" si="12"/>
        <v>6</v>
      </c>
      <c r="F237" s="27" t="str">
        <f t="shared" ca="1" si="13"/>
        <v/>
      </c>
      <c r="G237" s="243"/>
      <c r="H237" s="238">
        <f t="shared" ca="1" si="14"/>
        <v>0</v>
      </c>
    </row>
    <row r="238" spans="2:8" x14ac:dyDescent="0.3">
      <c r="B238" s="228">
        <f t="shared" si="11"/>
        <v>9</v>
      </c>
      <c r="C238" s="39">
        <f t="shared" si="12"/>
        <v>7</v>
      </c>
      <c r="F238" s="27" t="str">
        <f t="shared" ca="1" si="13"/>
        <v/>
      </c>
      <c r="G238" s="243"/>
      <c r="H238" s="238">
        <f t="shared" ca="1" si="14"/>
        <v>0</v>
      </c>
    </row>
    <row r="239" spans="2:8" x14ac:dyDescent="0.3">
      <c r="B239" s="228">
        <f t="shared" si="11"/>
        <v>9</v>
      </c>
      <c r="C239" s="39">
        <f t="shared" si="12"/>
        <v>8</v>
      </c>
      <c r="F239" s="27" t="str">
        <f t="shared" ca="1" si="13"/>
        <v/>
      </c>
      <c r="G239" s="243"/>
      <c r="H239" s="238">
        <f t="shared" ca="1" si="14"/>
        <v>0</v>
      </c>
    </row>
    <row r="240" spans="2:8" x14ac:dyDescent="0.3">
      <c r="B240" s="228">
        <f t="shared" si="11"/>
        <v>9</v>
      </c>
      <c r="C240" s="39">
        <f t="shared" si="12"/>
        <v>9</v>
      </c>
      <c r="F240" s="27" t="str">
        <f t="shared" ca="1" si="13"/>
        <v/>
      </c>
      <c r="G240" s="243"/>
      <c r="H240" s="238">
        <f t="shared" ca="1" si="14"/>
        <v>0</v>
      </c>
    </row>
    <row r="241" spans="2:8" x14ac:dyDescent="0.3">
      <c r="B241" s="228">
        <f t="shared" si="11"/>
        <v>9</v>
      </c>
      <c r="C241" s="39">
        <f t="shared" si="12"/>
        <v>10</v>
      </c>
      <c r="F241" s="27" t="str">
        <f t="shared" ca="1" si="13"/>
        <v/>
      </c>
      <c r="G241" s="243"/>
      <c r="H241" s="238">
        <f t="shared" ca="1" si="14"/>
        <v>0</v>
      </c>
    </row>
    <row r="242" spans="2:8" x14ac:dyDescent="0.3">
      <c r="B242" s="228">
        <f t="shared" si="11"/>
        <v>9</v>
      </c>
      <c r="C242" s="39">
        <f t="shared" si="12"/>
        <v>11</v>
      </c>
      <c r="F242" s="27" t="str">
        <f t="shared" ca="1" si="13"/>
        <v/>
      </c>
      <c r="G242" s="243"/>
      <c r="H242" s="238">
        <f t="shared" ca="1" si="14"/>
        <v>0</v>
      </c>
    </row>
    <row r="243" spans="2:8" x14ac:dyDescent="0.3">
      <c r="B243" s="228">
        <f t="shared" si="11"/>
        <v>9</v>
      </c>
      <c r="C243" s="39">
        <f t="shared" si="12"/>
        <v>12</v>
      </c>
      <c r="F243" s="27" t="str">
        <f t="shared" ca="1" si="13"/>
        <v/>
      </c>
      <c r="G243" s="243"/>
      <c r="H243" s="238">
        <f t="shared" ca="1" si="14"/>
        <v>0</v>
      </c>
    </row>
    <row r="244" spans="2:8" x14ac:dyDescent="0.3">
      <c r="B244" s="228">
        <f t="shared" si="11"/>
        <v>9</v>
      </c>
      <c r="C244" s="39">
        <f t="shared" si="12"/>
        <v>13</v>
      </c>
      <c r="F244" s="27" t="str">
        <f t="shared" ca="1" si="13"/>
        <v/>
      </c>
      <c r="G244" s="243"/>
      <c r="H244" s="238">
        <f t="shared" ca="1" si="14"/>
        <v>0</v>
      </c>
    </row>
    <row r="245" spans="2:8" x14ac:dyDescent="0.3">
      <c r="B245" s="228">
        <f t="shared" si="11"/>
        <v>9</v>
      </c>
      <c r="C245" s="39">
        <f t="shared" si="12"/>
        <v>14</v>
      </c>
      <c r="F245" s="27" t="str">
        <f t="shared" ca="1" si="13"/>
        <v/>
      </c>
      <c r="G245" s="243"/>
      <c r="H245" s="238">
        <f t="shared" ca="1" si="14"/>
        <v>0</v>
      </c>
    </row>
    <row r="246" spans="2:8" x14ac:dyDescent="0.3">
      <c r="B246" s="228">
        <f t="shared" si="11"/>
        <v>9</v>
      </c>
      <c r="C246" s="39">
        <f t="shared" si="12"/>
        <v>15</v>
      </c>
      <c r="F246" s="27" t="str">
        <f t="shared" ca="1" si="13"/>
        <v/>
      </c>
      <c r="G246" s="243"/>
      <c r="H246" s="238">
        <f t="shared" ca="1" si="14"/>
        <v>0</v>
      </c>
    </row>
    <row r="247" spans="2:8" x14ac:dyDescent="0.3">
      <c r="B247" s="228">
        <f t="shared" si="11"/>
        <v>9</v>
      </c>
      <c r="C247" s="39">
        <f t="shared" si="12"/>
        <v>16</v>
      </c>
      <c r="F247" s="27" t="str">
        <f t="shared" ca="1" si="13"/>
        <v/>
      </c>
      <c r="G247" s="243"/>
      <c r="H247" s="238">
        <f t="shared" ca="1" si="14"/>
        <v>0</v>
      </c>
    </row>
    <row r="248" spans="2:8" x14ac:dyDescent="0.3">
      <c r="B248" s="228">
        <f t="shared" si="11"/>
        <v>9</v>
      </c>
      <c r="C248" s="39">
        <f t="shared" si="12"/>
        <v>17</v>
      </c>
      <c r="F248" s="27" t="str">
        <f t="shared" ca="1" si="13"/>
        <v/>
      </c>
      <c r="G248" s="243"/>
      <c r="H248" s="238">
        <f t="shared" ca="1" si="14"/>
        <v>0</v>
      </c>
    </row>
    <row r="249" spans="2:8" x14ac:dyDescent="0.3">
      <c r="B249" s="228">
        <f t="shared" si="11"/>
        <v>9</v>
      </c>
      <c r="C249" s="39">
        <f t="shared" si="12"/>
        <v>18</v>
      </c>
      <c r="F249" s="27" t="str">
        <f t="shared" ca="1" si="13"/>
        <v/>
      </c>
      <c r="G249" s="243"/>
      <c r="H249" s="238">
        <f t="shared" ca="1" si="14"/>
        <v>0</v>
      </c>
    </row>
    <row r="250" spans="2:8" x14ac:dyDescent="0.3">
      <c r="B250" s="228">
        <f t="shared" ref="B250:B313" si="15">B225+1</f>
        <v>9</v>
      </c>
      <c r="C250" s="39">
        <f t="shared" ref="C250:C313" si="16">C225</f>
        <v>19</v>
      </c>
      <c r="F250" s="27" t="str">
        <f t="shared" ca="1" si="13"/>
        <v/>
      </c>
      <c r="G250" s="243"/>
      <c r="H250" s="238">
        <f t="shared" ca="1" si="14"/>
        <v>0</v>
      </c>
    </row>
    <row r="251" spans="2:8" x14ac:dyDescent="0.3">
      <c r="B251" s="228">
        <f t="shared" si="15"/>
        <v>9</v>
      </c>
      <c r="C251" s="39">
        <f t="shared" si="16"/>
        <v>20</v>
      </c>
      <c r="F251" s="27" t="str">
        <f t="shared" ca="1" si="13"/>
        <v/>
      </c>
      <c r="G251" s="243"/>
      <c r="H251" s="238">
        <f t="shared" ca="1" si="14"/>
        <v>0</v>
      </c>
    </row>
    <row r="252" spans="2:8" x14ac:dyDescent="0.3">
      <c r="B252" s="228">
        <f t="shared" si="15"/>
        <v>9</v>
      </c>
      <c r="C252" s="39">
        <f t="shared" si="16"/>
        <v>21</v>
      </c>
      <c r="F252" s="27" t="str">
        <f t="shared" ca="1" si="13"/>
        <v/>
      </c>
      <c r="G252" s="243"/>
      <c r="H252" s="238">
        <f t="shared" ca="1" si="14"/>
        <v>0</v>
      </c>
    </row>
    <row r="253" spans="2:8" x14ac:dyDescent="0.3">
      <c r="B253" s="228">
        <f t="shared" si="15"/>
        <v>9</v>
      </c>
      <c r="C253" s="39">
        <f t="shared" si="16"/>
        <v>22</v>
      </c>
      <c r="F253" s="27" t="str">
        <f t="shared" ca="1" si="13"/>
        <v/>
      </c>
      <c r="G253" s="243"/>
      <c r="H253" s="238">
        <f t="shared" ca="1" si="14"/>
        <v>0</v>
      </c>
    </row>
    <row r="254" spans="2:8" x14ac:dyDescent="0.3">
      <c r="B254" s="228">
        <f t="shared" si="15"/>
        <v>9</v>
      </c>
      <c r="C254" s="39">
        <f t="shared" si="16"/>
        <v>23</v>
      </c>
      <c r="F254" s="27" t="str">
        <f t="shared" ca="1" si="13"/>
        <v/>
      </c>
      <c r="G254" s="243"/>
      <c r="H254" s="238">
        <f t="shared" ca="1" si="14"/>
        <v>0</v>
      </c>
    </row>
    <row r="255" spans="2:8" x14ac:dyDescent="0.3">
      <c r="B255" s="228">
        <f t="shared" si="15"/>
        <v>9</v>
      </c>
      <c r="C255" s="39">
        <f t="shared" si="16"/>
        <v>24</v>
      </c>
      <c r="F255" s="27" t="str">
        <f t="shared" ca="1" si="13"/>
        <v/>
      </c>
      <c r="G255" s="243"/>
      <c r="H255" s="238">
        <f t="shared" ca="1" si="14"/>
        <v>0</v>
      </c>
    </row>
    <row r="256" spans="2:8" x14ac:dyDescent="0.3">
      <c r="B256" s="228">
        <f t="shared" si="15"/>
        <v>9</v>
      </c>
      <c r="C256" s="39">
        <f t="shared" si="16"/>
        <v>25</v>
      </c>
      <c r="F256" s="27" t="str">
        <f t="shared" ca="1" si="13"/>
        <v/>
      </c>
      <c r="G256" s="243"/>
      <c r="H256" s="238">
        <f t="shared" ca="1" si="14"/>
        <v>0</v>
      </c>
    </row>
    <row r="257" spans="2:8" x14ac:dyDescent="0.3">
      <c r="B257" s="228">
        <f t="shared" si="15"/>
        <v>10</v>
      </c>
      <c r="C257" s="39">
        <f t="shared" si="16"/>
        <v>1</v>
      </c>
      <c r="F257" s="27" t="str">
        <f t="shared" ca="1" si="13"/>
        <v/>
      </c>
      <c r="G257" s="243"/>
      <c r="H257" s="238">
        <f t="shared" ca="1" si="14"/>
        <v>0</v>
      </c>
    </row>
    <row r="258" spans="2:8" x14ac:dyDescent="0.3">
      <c r="B258" s="228">
        <f t="shared" si="15"/>
        <v>10</v>
      </c>
      <c r="C258" s="39">
        <f t="shared" si="16"/>
        <v>2</v>
      </c>
      <c r="F258" s="27" t="str">
        <f t="shared" ca="1" si="13"/>
        <v/>
      </c>
      <c r="G258" s="243"/>
      <c r="H258" s="238">
        <f t="shared" ca="1" si="14"/>
        <v>0</v>
      </c>
    </row>
    <row r="259" spans="2:8" x14ac:dyDescent="0.3">
      <c r="B259" s="228">
        <f t="shared" si="15"/>
        <v>10</v>
      </c>
      <c r="C259" s="39">
        <f t="shared" si="16"/>
        <v>3</v>
      </c>
      <c r="F259" s="27" t="str">
        <f t="shared" ca="1" si="13"/>
        <v/>
      </c>
      <c r="G259" s="243"/>
      <c r="H259" s="238">
        <f t="shared" ca="1" si="14"/>
        <v>0</v>
      </c>
    </row>
    <row r="260" spans="2:8" x14ac:dyDescent="0.3">
      <c r="B260" s="228">
        <f t="shared" si="15"/>
        <v>10</v>
      </c>
      <c r="C260" s="39">
        <f t="shared" si="16"/>
        <v>4</v>
      </c>
      <c r="F260" s="27" t="str">
        <f t="shared" ca="1" si="13"/>
        <v/>
      </c>
      <c r="G260" s="243"/>
      <c r="H260" s="238">
        <f t="shared" ca="1" si="14"/>
        <v>0</v>
      </c>
    </row>
    <row r="261" spans="2:8" x14ac:dyDescent="0.3">
      <c r="B261" s="228">
        <f t="shared" si="15"/>
        <v>10</v>
      </c>
      <c r="C261" s="39">
        <f t="shared" si="16"/>
        <v>5</v>
      </c>
      <c r="F261" s="27" t="str">
        <f t="shared" ca="1" si="13"/>
        <v/>
      </c>
      <c r="G261" s="243"/>
      <c r="H261" s="238">
        <f t="shared" ca="1" si="14"/>
        <v>0</v>
      </c>
    </row>
    <row r="262" spans="2:8" x14ac:dyDescent="0.3">
      <c r="B262" s="228">
        <f t="shared" si="15"/>
        <v>10</v>
      </c>
      <c r="C262" s="39">
        <f t="shared" si="16"/>
        <v>6</v>
      </c>
      <c r="F262" s="27" t="str">
        <f t="shared" ca="1" si="13"/>
        <v/>
      </c>
      <c r="G262" s="243"/>
      <c r="H262" s="238">
        <f t="shared" ca="1" si="14"/>
        <v>0</v>
      </c>
    </row>
    <row r="263" spans="2:8" x14ac:dyDescent="0.3">
      <c r="B263" s="228">
        <f t="shared" si="15"/>
        <v>10</v>
      </c>
      <c r="C263" s="39">
        <f t="shared" si="16"/>
        <v>7</v>
      </c>
      <c r="F263" s="27" t="str">
        <f t="shared" ca="1" si="13"/>
        <v/>
      </c>
      <c r="G263" s="243"/>
      <c r="H263" s="238">
        <f t="shared" ca="1" si="14"/>
        <v>0</v>
      </c>
    </row>
    <row r="264" spans="2:8" x14ac:dyDescent="0.3">
      <c r="B264" s="228">
        <f t="shared" si="15"/>
        <v>10</v>
      </c>
      <c r="C264" s="39">
        <f t="shared" si="16"/>
        <v>8</v>
      </c>
      <c r="F264" s="27" t="str">
        <f t="shared" ca="1" si="13"/>
        <v/>
      </c>
      <c r="G264" s="243"/>
      <c r="H264" s="238">
        <f t="shared" ca="1" si="14"/>
        <v>0</v>
      </c>
    </row>
    <row r="265" spans="2:8" x14ac:dyDescent="0.3">
      <c r="B265" s="228">
        <f t="shared" si="15"/>
        <v>10</v>
      </c>
      <c r="C265" s="39">
        <f t="shared" si="16"/>
        <v>9</v>
      </c>
      <c r="F265" s="27" t="str">
        <f t="shared" ca="1" si="13"/>
        <v/>
      </c>
      <c r="G265" s="243"/>
      <c r="H265" s="238">
        <f t="shared" ca="1" si="14"/>
        <v>0</v>
      </c>
    </row>
    <row r="266" spans="2:8" x14ac:dyDescent="0.3">
      <c r="B266" s="228">
        <f t="shared" si="15"/>
        <v>10</v>
      </c>
      <c r="C266" s="39">
        <f t="shared" si="16"/>
        <v>10</v>
      </c>
      <c r="F266" s="27" t="str">
        <f t="shared" ca="1" si="13"/>
        <v/>
      </c>
      <c r="G266" s="243"/>
      <c r="H266" s="238">
        <f t="shared" ca="1" si="14"/>
        <v>0</v>
      </c>
    </row>
    <row r="267" spans="2:8" x14ac:dyDescent="0.3">
      <c r="B267" s="228">
        <f t="shared" si="15"/>
        <v>10</v>
      </c>
      <c r="C267" s="39">
        <f t="shared" si="16"/>
        <v>11</v>
      </c>
      <c r="F267" s="27" t="str">
        <f t="shared" ca="1" si="13"/>
        <v/>
      </c>
      <c r="G267" s="243"/>
      <c r="H267" s="238">
        <f t="shared" ca="1" si="14"/>
        <v>0</v>
      </c>
    </row>
    <row r="268" spans="2:8" x14ac:dyDescent="0.3">
      <c r="B268" s="228">
        <f t="shared" si="15"/>
        <v>10</v>
      </c>
      <c r="C268" s="39">
        <f t="shared" si="16"/>
        <v>12</v>
      </c>
      <c r="F268" s="27" t="str">
        <f t="shared" ca="1" si="13"/>
        <v/>
      </c>
      <c r="G268" s="243"/>
      <c r="H268" s="238">
        <f t="shared" ca="1" si="14"/>
        <v>0</v>
      </c>
    </row>
    <row r="269" spans="2:8" x14ac:dyDescent="0.3">
      <c r="B269" s="228">
        <f t="shared" si="15"/>
        <v>10</v>
      </c>
      <c r="C269" s="39">
        <f t="shared" si="16"/>
        <v>13</v>
      </c>
      <c r="F269" s="27" t="str">
        <f t="shared" ca="1" si="13"/>
        <v/>
      </c>
      <c r="G269" s="243"/>
      <c r="H269" s="238">
        <f t="shared" ca="1" si="14"/>
        <v>0</v>
      </c>
    </row>
    <row r="270" spans="2:8" x14ac:dyDescent="0.3">
      <c r="B270" s="228">
        <f t="shared" si="15"/>
        <v>10</v>
      </c>
      <c r="C270" s="39">
        <f t="shared" si="16"/>
        <v>14</v>
      </c>
      <c r="F270" s="27" t="str">
        <f t="shared" ca="1" si="13"/>
        <v/>
      </c>
      <c r="G270" s="243"/>
      <c r="H270" s="238">
        <f t="shared" ca="1" si="14"/>
        <v>0</v>
      </c>
    </row>
    <row r="271" spans="2:8" x14ac:dyDescent="0.3">
      <c r="B271" s="228">
        <f t="shared" si="15"/>
        <v>10</v>
      </c>
      <c r="C271" s="39">
        <f t="shared" si="16"/>
        <v>15</v>
      </c>
      <c r="F271" s="27" t="str">
        <f t="shared" ca="1" si="13"/>
        <v/>
      </c>
      <c r="G271" s="243"/>
      <c r="H271" s="238">
        <f t="shared" ca="1" si="14"/>
        <v>0</v>
      </c>
    </row>
    <row r="272" spans="2:8" x14ac:dyDescent="0.3">
      <c r="B272" s="228">
        <f t="shared" si="15"/>
        <v>10</v>
      </c>
      <c r="C272" s="39">
        <f t="shared" si="16"/>
        <v>16</v>
      </c>
      <c r="F272" s="27" t="str">
        <f t="shared" ca="1" si="13"/>
        <v/>
      </c>
      <c r="G272" s="243"/>
      <c r="H272" s="238">
        <f t="shared" ca="1" si="14"/>
        <v>0</v>
      </c>
    </row>
    <row r="273" spans="2:8" x14ac:dyDescent="0.3">
      <c r="B273" s="228">
        <f t="shared" si="15"/>
        <v>10</v>
      </c>
      <c r="C273" s="39">
        <f t="shared" si="16"/>
        <v>17</v>
      </c>
      <c r="F273" s="27" t="str">
        <f t="shared" ca="1" si="13"/>
        <v/>
      </c>
      <c r="G273" s="243"/>
      <c r="H273" s="238">
        <f t="shared" ca="1" si="14"/>
        <v>0</v>
      </c>
    </row>
    <row r="274" spans="2:8" x14ac:dyDescent="0.3">
      <c r="B274" s="228">
        <f t="shared" si="15"/>
        <v>10</v>
      </c>
      <c r="C274" s="39">
        <f t="shared" si="16"/>
        <v>18</v>
      </c>
      <c r="F274" s="27" t="str">
        <f t="shared" ca="1" si="13"/>
        <v/>
      </c>
      <c r="G274" s="243"/>
      <c r="H274" s="238">
        <f t="shared" ca="1" si="14"/>
        <v>0</v>
      </c>
    </row>
    <row r="275" spans="2:8" x14ac:dyDescent="0.3">
      <c r="B275" s="228">
        <f t="shared" si="15"/>
        <v>10</v>
      </c>
      <c r="C275" s="39">
        <f t="shared" si="16"/>
        <v>19</v>
      </c>
      <c r="F275" s="27" t="str">
        <f t="shared" ca="1" si="13"/>
        <v/>
      </c>
      <c r="G275" s="243"/>
      <c r="H275" s="238">
        <f t="shared" ca="1" si="14"/>
        <v>0</v>
      </c>
    </row>
    <row r="276" spans="2:8" x14ac:dyDescent="0.3">
      <c r="B276" s="228">
        <f t="shared" si="15"/>
        <v>10</v>
      </c>
      <c r="C276" s="39">
        <f t="shared" si="16"/>
        <v>20</v>
      </c>
      <c r="F276" s="27" t="str">
        <f t="shared" ca="1" si="13"/>
        <v/>
      </c>
      <c r="G276" s="243"/>
      <c r="H276" s="238">
        <f t="shared" ca="1" si="14"/>
        <v>0</v>
      </c>
    </row>
    <row r="277" spans="2:8" x14ac:dyDescent="0.3">
      <c r="B277" s="228">
        <f t="shared" si="15"/>
        <v>10</v>
      </c>
      <c r="C277" s="39">
        <f t="shared" si="16"/>
        <v>21</v>
      </c>
      <c r="F277" s="27" t="str">
        <f t="shared" ca="1" si="13"/>
        <v/>
      </c>
      <c r="G277" s="243"/>
      <c r="H277" s="238">
        <f t="shared" ca="1" si="14"/>
        <v>0</v>
      </c>
    </row>
    <row r="278" spans="2:8" x14ac:dyDescent="0.3">
      <c r="B278" s="228">
        <f t="shared" si="15"/>
        <v>10</v>
      </c>
      <c r="C278" s="39">
        <f t="shared" si="16"/>
        <v>22</v>
      </c>
      <c r="F278" s="27" t="str">
        <f t="shared" ca="1" si="13"/>
        <v/>
      </c>
      <c r="G278" s="243"/>
      <c r="H278" s="238">
        <f t="shared" ca="1" si="14"/>
        <v>0</v>
      </c>
    </row>
    <row r="279" spans="2:8" x14ac:dyDescent="0.3">
      <c r="B279" s="228">
        <f t="shared" si="15"/>
        <v>10</v>
      </c>
      <c r="C279" s="39">
        <f t="shared" si="16"/>
        <v>23</v>
      </c>
      <c r="F279" s="27" t="str">
        <f t="shared" ca="1" si="13"/>
        <v/>
      </c>
      <c r="G279" s="243"/>
      <c r="H279" s="238">
        <f t="shared" ca="1" si="14"/>
        <v>0</v>
      </c>
    </row>
    <row r="280" spans="2:8" x14ac:dyDescent="0.3">
      <c r="B280" s="228">
        <f t="shared" si="15"/>
        <v>10</v>
      </c>
      <c r="C280" s="39">
        <f t="shared" si="16"/>
        <v>24</v>
      </c>
      <c r="F280" s="27" t="str">
        <f t="shared" ca="1" si="13"/>
        <v/>
      </c>
      <c r="G280" s="243"/>
      <c r="H280" s="238">
        <f t="shared" ca="1" si="14"/>
        <v>0</v>
      </c>
    </row>
    <row r="281" spans="2:8" x14ac:dyDescent="0.3">
      <c r="B281" s="228">
        <f t="shared" si="15"/>
        <v>10</v>
      </c>
      <c r="C281" s="39">
        <f t="shared" si="16"/>
        <v>25</v>
      </c>
      <c r="F281" s="27" t="str">
        <f t="shared" ca="1" si="13"/>
        <v/>
      </c>
      <c r="G281" s="243"/>
      <c r="H281" s="238">
        <f t="shared" ca="1" si="14"/>
        <v>0</v>
      </c>
    </row>
    <row r="282" spans="2:8" x14ac:dyDescent="0.3">
      <c r="B282" s="228">
        <f t="shared" si="15"/>
        <v>11</v>
      </c>
      <c r="C282" s="39">
        <f t="shared" si="16"/>
        <v>1</v>
      </c>
      <c r="F282" s="27" t="str">
        <f t="shared" ca="1" si="13"/>
        <v/>
      </c>
      <c r="G282" s="243"/>
      <c r="H282" s="238">
        <f t="shared" ca="1" si="14"/>
        <v>0</v>
      </c>
    </row>
    <row r="283" spans="2:8" x14ac:dyDescent="0.3">
      <c r="B283" s="228">
        <f t="shared" si="15"/>
        <v>11</v>
      </c>
      <c r="C283" s="39">
        <f t="shared" si="16"/>
        <v>2</v>
      </c>
      <c r="F283" s="27" t="str">
        <f t="shared" ca="1" si="13"/>
        <v/>
      </c>
      <c r="G283" s="243"/>
      <c r="H283" s="238">
        <f t="shared" ca="1" si="14"/>
        <v>0</v>
      </c>
    </row>
    <row r="284" spans="2:8" x14ac:dyDescent="0.3">
      <c r="B284" s="228">
        <f t="shared" si="15"/>
        <v>11</v>
      </c>
      <c r="C284" s="39">
        <f t="shared" si="16"/>
        <v>3</v>
      </c>
      <c r="F284" s="27" t="str">
        <f t="shared" ca="1" si="13"/>
        <v/>
      </c>
      <c r="G284" s="243"/>
      <c r="H284" s="238">
        <f t="shared" ca="1" si="14"/>
        <v>0</v>
      </c>
    </row>
    <row r="285" spans="2:8" x14ac:dyDescent="0.3">
      <c r="B285" s="228">
        <f t="shared" si="15"/>
        <v>11</v>
      </c>
      <c r="C285" s="39">
        <f t="shared" si="16"/>
        <v>4</v>
      </c>
      <c r="F285" s="27" t="str">
        <f t="shared" ca="1" si="13"/>
        <v/>
      </c>
      <c r="G285" s="243"/>
      <c r="H285" s="238">
        <f t="shared" ca="1" si="14"/>
        <v>0</v>
      </c>
    </row>
    <row r="286" spans="2:8" x14ac:dyDescent="0.3">
      <c r="B286" s="228">
        <f t="shared" si="15"/>
        <v>11</v>
      </c>
      <c r="C286" s="39">
        <f t="shared" si="16"/>
        <v>5</v>
      </c>
      <c r="F286" s="27" t="str">
        <f t="shared" ca="1" si="13"/>
        <v/>
      </c>
      <c r="G286" s="243"/>
      <c r="H286" s="238">
        <f t="shared" ca="1" si="14"/>
        <v>0</v>
      </c>
    </row>
    <row r="287" spans="2:8" x14ac:dyDescent="0.3">
      <c r="B287" s="228">
        <f t="shared" si="15"/>
        <v>11</v>
      </c>
      <c r="C287" s="39">
        <f t="shared" si="16"/>
        <v>6</v>
      </c>
      <c r="F287" s="27" t="str">
        <f t="shared" ca="1" si="13"/>
        <v/>
      </c>
      <c r="G287" s="243"/>
      <c r="H287" s="238">
        <f t="shared" ca="1" si="14"/>
        <v>0</v>
      </c>
    </row>
    <row r="288" spans="2:8" x14ac:dyDescent="0.3">
      <c r="B288" s="228">
        <f t="shared" si="15"/>
        <v>11</v>
      </c>
      <c r="C288" s="39">
        <f t="shared" si="16"/>
        <v>7</v>
      </c>
      <c r="F288" s="27" t="str">
        <f t="shared" ca="1" si="13"/>
        <v/>
      </c>
      <c r="G288" s="243"/>
      <c r="H288" s="238">
        <f t="shared" ca="1" si="14"/>
        <v>0</v>
      </c>
    </row>
    <row r="289" spans="2:8" x14ac:dyDescent="0.3">
      <c r="B289" s="228">
        <f t="shared" si="15"/>
        <v>11</v>
      </c>
      <c r="C289" s="39">
        <f t="shared" si="16"/>
        <v>8</v>
      </c>
      <c r="F289" s="27" t="str">
        <f t="shared" ref="F289:F352" ca="1" si="17">VLOOKUP(B289,$C$5:$AD$29,C289+3,FALSE)</f>
        <v/>
      </c>
      <c r="G289" s="243"/>
      <c r="H289" s="238">
        <f t="shared" ca="1" si="14"/>
        <v>0</v>
      </c>
    </row>
    <row r="290" spans="2:8" x14ac:dyDescent="0.3">
      <c r="B290" s="228">
        <f t="shared" si="15"/>
        <v>11</v>
      </c>
      <c r="C290" s="39">
        <f t="shared" si="16"/>
        <v>9</v>
      </c>
      <c r="F290" s="27" t="str">
        <f t="shared" ca="1" si="17"/>
        <v/>
      </c>
      <c r="G290" s="243"/>
      <c r="H290" s="238">
        <f t="shared" ref="H290:H353" ca="1" si="18">COUNTIF($F$32:$F$656,G290)</f>
        <v>0</v>
      </c>
    </row>
    <row r="291" spans="2:8" x14ac:dyDescent="0.3">
      <c r="B291" s="228">
        <f t="shared" si="15"/>
        <v>11</v>
      </c>
      <c r="C291" s="39">
        <f t="shared" si="16"/>
        <v>10</v>
      </c>
      <c r="F291" s="27" t="str">
        <f t="shared" ca="1" si="17"/>
        <v/>
      </c>
      <c r="G291" s="243"/>
      <c r="H291" s="238">
        <f t="shared" ca="1" si="18"/>
        <v>0</v>
      </c>
    </row>
    <row r="292" spans="2:8" x14ac:dyDescent="0.3">
      <c r="B292" s="228">
        <f t="shared" si="15"/>
        <v>11</v>
      </c>
      <c r="C292" s="39">
        <f t="shared" si="16"/>
        <v>11</v>
      </c>
      <c r="F292" s="27" t="str">
        <f t="shared" ca="1" si="17"/>
        <v/>
      </c>
      <c r="G292" s="243"/>
      <c r="H292" s="238">
        <f t="shared" ca="1" si="18"/>
        <v>0</v>
      </c>
    </row>
    <row r="293" spans="2:8" x14ac:dyDescent="0.3">
      <c r="B293" s="228">
        <f t="shared" si="15"/>
        <v>11</v>
      </c>
      <c r="C293" s="39">
        <f t="shared" si="16"/>
        <v>12</v>
      </c>
      <c r="F293" s="27" t="str">
        <f t="shared" ca="1" si="17"/>
        <v/>
      </c>
      <c r="G293" s="243"/>
      <c r="H293" s="238">
        <f t="shared" ca="1" si="18"/>
        <v>0</v>
      </c>
    </row>
    <row r="294" spans="2:8" x14ac:dyDescent="0.3">
      <c r="B294" s="228">
        <f t="shared" si="15"/>
        <v>11</v>
      </c>
      <c r="C294" s="39">
        <f t="shared" si="16"/>
        <v>13</v>
      </c>
      <c r="F294" s="27" t="str">
        <f t="shared" ca="1" si="17"/>
        <v/>
      </c>
      <c r="G294" s="243"/>
      <c r="H294" s="238">
        <f t="shared" ca="1" si="18"/>
        <v>0</v>
      </c>
    </row>
    <row r="295" spans="2:8" x14ac:dyDescent="0.3">
      <c r="B295" s="228">
        <f t="shared" si="15"/>
        <v>11</v>
      </c>
      <c r="C295" s="39">
        <f t="shared" si="16"/>
        <v>14</v>
      </c>
      <c r="F295" s="27" t="str">
        <f t="shared" ca="1" si="17"/>
        <v/>
      </c>
      <c r="G295" s="243"/>
      <c r="H295" s="238">
        <f t="shared" ca="1" si="18"/>
        <v>0</v>
      </c>
    </row>
    <row r="296" spans="2:8" x14ac:dyDescent="0.3">
      <c r="B296" s="228">
        <f t="shared" si="15"/>
        <v>11</v>
      </c>
      <c r="C296" s="39">
        <f t="shared" si="16"/>
        <v>15</v>
      </c>
      <c r="F296" s="27" t="str">
        <f t="shared" ca="1" si="17"/>
        <v/>
      </c>
      <c r="G296" s="243"/>
      <c r="H296" s="238">
        <f t="shared" ca="1" si="18"/>
        <v>0</v>
      </c>
    </row>
    <row r="297" spans="2:8" x14ac:dyDescent="0.3">
      <c r="B297" s="228">
        <f t="shared" si="15"/>
        <v>11</v>
      </c>
      <c r="C297" s="39">
        <f t="shared" si="16"/>
        <v>16</v>
      </c>
      <c r="F297" s="27" t="str">
        <f t="shared" ca="1" si="17"/>
        <v/>
      </c>
      <c r="G297" s="243"/>
      <c r="H297" s="238">
        <f t="shared" ca="1" si="18"/>
        <v>0</v>
      </c>
    </row>
    <row r="298" spans="2:8" x14ac:dyDescent="0.3">
      <c r="B298" s="228">
        <f t="shared" si="15"/>
        <v>11</v>
      </c>
      <c r="C298" s="39">
        <f t="shared" si="16"/>
        <v>17</v>
      </c>
      <c r="F298" s="27" t="str">
        <f t="shared" ca="1" si="17"/>
        <v/>
      </c>
      <c r="G298" s="243"/>
      <c r="H298" s="238">
        <f t="shared" ca="1" si="18"/>
        <v>0</v>
      </c>
    </row>
    <row r="299" spans="2:8" x14ac:dyDescent="0.3">
      <c r="B299" s="228">
        <f t="shared" si="15"/>
        <v>11</v>
      </c>
      <c r="C299" s="39">
        <f t="shared" si="16"/>
        <v>18</v>
      </c>
      <c r="F299" s="27" t="str">
        <f t="shared" ca="1" si="17"/>
        <v/>
      </c>
      <c r="G299" s="243"/>
      <c r="H299" s="238">
        <f t="shared" ca="1" si="18"/>
        <v>0</v>
      </c>
    </row>
    <row r="300" spans="2:8" x14ac:dyDescent="0.3">
      <c r="B300" s="228">
        <f t="shared" si="15"/>
        <v>11</v>
      </c>
      <c r="C300" s="39">
        <f t="shared" si="16"/>
        <v>19</v>
      </c>
      <c r="F300" s="27" t="str">
        <f t="shared" ca="1" si="17"/>
        <v/>
      </c>
      <c r="G300" s="243"/>
      <c r="H300" s="238">
        <f t="shared" ca="1" si="18"/>
        <v>0</v>
      </c>
    </row>
    <row r="301" spans="2:8" x14ac:dyDescent="0.3">
      <c r="B301" s="228">
        <f t="shared" si="15"/>
        <v>11</v>
      </c>
      <c r="C301" s="39">
        <f t="shared" si="16"/>
        <v>20</v>
      </c>
      <c r="F301" s="27" t="str">
        <f t="shared" ca="1" si="17"/>
        <v/>
      </c>
      <c r="G301" s="243"/>
      <c r="H301" s="238">
        <f t="shared" ca="1" si="18"/>
        <v>0</v>
      </c>
    </row>
    <row r="302" spans="2:8" x14ac:dyDescent="0.3">
      <c r="B302" s="228">
        <f t="shared" si="15"/>
        <v>11</v>
      </c>
      <c r="C302" s="39">
        <f t="shared" si="16"/>
        <v>21</v>
      </c>
      <c r="F302" s="27" t="str">
        <f t="shared" ca="1" si="17"/>
        <v/>
      </c>
      <c r="G302" s="243"/>
      <c r="H302" s="238">
        <f t="shared" ca="1" si="18"/>
        <v>0</v>
      </c>
    </row>
    <row r="303" spans="2:8" x14ac:dyDescent="0.3">
      <c r="B303" s="228">
        <f t="shared" si="15"/>
        <v>11</v>
      </c>
      <c r="C303" s="39">
        <f t="shared" si="16"/>
        <v>22</v>
      </c>
      <c r="F303" s="27" t="str">
        <f t="shared" ca="1" si="17"/>
        <v/>
      </c>
      <c r="G303" s="243"/>
      <c r="H303" s="238">
        <f t="shared" ca="1" si="18"/>
        <v>0</v>
      </c>
    </row>
    <row r="304" spans="2:8" x14ac:dyDescent="0.3">
      <c r="B304" s="228">
        <f t="shared" si="15"/>
        <v>11</v>
      </c>
      <c r="C304" s="39">
        <f t="shared" si="16"/>
        <v>23</v>
      </c>
      <c r="F304" s="27" t="str">
        <f t="shared" ca="1" si="17"/>
        <v/>
      </c>
      <c r="G304" s="243"/>
      <c r="H304" s="238">
        <f t="shared" ca="1" si="18"/>
        <v>0</v>
      </c>
    </row>
    <row r="305" spans="2:8" x14ac:dyDescent="0.3">
      <c r="B305" s="228">
        <f t="shared" si="15"/>
        <v>11</v>
      </c>
      <c r="C305" s="39">
        <f t="shared" si="16"/>
        <v>24</v>
      </c>
      <c r="F305" s="27" t="str">
        <f t="shared" ca="1" si="17"/>
        <v/>
      </c>
      <c r="G305" s="243"/>
      <c r="H305" s="238">
        <f t="shared" ca="1" si="18"/>
        <v>0</v>
      </c>
    </row>
    <row r="306" spans="2:8" x14ac:dyDescent="0.3">
      <c r="B306" s="228">
        <f t="shared" si="15"/>
        <v>11</v>
      </c>
      <c r="C306" s="39">
        <f t="shared" si="16"/>
        <v>25</v>
      </c>
      <c r="F306" s="27" t="str">
        <f t="shared" ca="1" si="17"/>
        <v/>
      </c>
      <c r="G306" s="243"/>
      <c r="H306" s="238">
        <f t="shared" ca="1" si="18"/>
        <v>0</v>
      </c>
    </row>
    <row r="307" spans="2:8" x14ac:dyDescent="0.3">
      <c r="B307" s="228">
        <f t="shared" si="15"/>
        <v>12</v>
      </c>
      <c r="C307" s="39">
        <f t="shared" si="16"/>
        <v>1</v>
      </c>
      <c r="F307" s="27" t="str">
        <f t="shared" ca="1" si="17"/>
        <v/>
      </c>
      <c r="G307" s="243"/>
      <c r="H307" s="238">
        <f t="shared" ca="1" si="18"/>
        <v>0</v>
      </c>
    </row>
    <row r="308" spans="2:8" x14ac:dyDescent="0.3">
      <c r="B308" s="228">
        <f t="shared" si="15"/>
        <v>12</v>
      </c>
      <c r="C308" s="39">
        <f t="shared" si="16"/>
        <v>2</v>
      </c>
      <c r="F308" s="27" t="str">
        <f t="shared" ca="1" si="17"/>
        <v/>
      </c>
      <c r="G308" s="243"/>
      <c r="H308" s="238">
        <f t="shared" ca="1" si="18"/>
        <v>0</v>
      </c>
    </row>
    <row r="309" spans="2:8" x14ac:dyDescent="0.3">
      <c r="B309" s="228">
        <f t="shared" si="15"/>
        <v>12</v>
      </c>
      <c r="C309" s="39">
        <f t="shared" si="16"/>
        <v>3</v>
      </c>
      <c r="F309" s="27" t="str">
        <f t="shared" ca="1" si="17"/>
        <v/>
      </c>
      <c r="G309" s="243"/>
      <c r="H309" s="238">
        <f t="shared" ca="1" si="18"/>
        <v>0</v>
      </c>
    </row>
    <row r="310" spans="2:8" x14ac:dyDescent="0.3">
      <c r="B310" s="228">
        <f t="shared" si="15"/>
        <v>12</v>
      </c>
      <c r="C310" s="39">
        <f t="shared" si="16"/>
        <v>4</v>
      </c>
      <c r="F310" s="27" t="str">
        <f t="shared" ca="1" si="17"/>
        <v/>
      </c>
      <c r="G310" s="243"/>
      <c r="H310" s="238">
        <f t="shared" ca="1" si="18"/>
        <v>0</v>
      </c>
    </row>
    <row r="311" spans="2:8" x14ac:dyDescent="0.3">
      <c r="B311" s="228">
        <f t="shared" si="15"/>
        <v>12</v>
      </c>
      <c r="C311" s="39">
        <f t="shared" si="16"/>
        <v>5</v>
      </c>
      <c r="F311" s="27" t="str">
        <f t="shared" ca="1" si="17"/>
        <v/>
      </c>
      <c r="G311" s="243"/>
      <c r="H311" s="238">
        <f t="shared" ca="1" si="18"/>
        <v>0</v>
      </c>
    </row>
    <row r="312" spans="2:8" x14ac:dyDescent="0.3">
      <c r="B312" s="228">
        <f t="shared" si="15"/>
        <v>12</v>
      </c>
      <c r="C312" s="39">
        <f t="shared" si="16"/>
        <v>6</v>
      </c>
      <c r="F312" s="27" t="str">
        <f t="shared" ca="1" si="17"/>
        <v/>
      </c>
      <c r="G312" s="243"/>
      <c r="H312" s="238">
        <f t="shared" ca="1" si="18"/>
        <v>0</v>
      </c>
    </row>
    <row r="313" spans="2:8" x14ac:dyDescent="0.3">
      <c r="B313" s="228">
        <f t="shared" si="15"/>
        <v>12</v>
      </c>
      <c r="C313" s="39">
        <f t="shared" si="16"/>
        <v>7</v>
      </c>
      <c r="F313" s="27" t="str">
        <f t="shared" ca="1" si="17"/>
        <v/>
      </c>
      <c r="G313" s="243"/>
      <c r="H313" s="238">
        <f t="shared" ca="1" si="18"/>
        <v>0</v>
      </c>
    </row>
    <row r="314" spans="2:8" x14ac:dyDescent="0.3">
      <c r="B314" s="228">
        <f t="shared" ref="B314:B377" si="19">B289+1</f>
        <v>12</v>
      </c>
      <c r="C314" s="39">
        <f t="shared" ref="C314:C377" si="20">C289</f>
        <v>8</v>
      </c>
      <c r="F314" s="27" t="str">
        <f t="shared" ca="1" si="17"/>
        <v/>
      </c>
      <c r="G314" s="243"/>
      <c r="H314" s="238">
        <f t="shared" ca="1" si="18"/>
        <v>0</v>
      </c>
    </row>
    <row r="315" spans="2:8" x14ac:dyDescent="0.3">
      <c r="B315" s="228">
        <f t="shared" si="19"/>
        <v>12</v>
      </c>
      <c r="C315" s="39">
        <f t="shared" si="20"/>
        <v>9</v>
      </c>
      <c r="F315" s="27" t="str">
        <f t="shared" ca="1" si="17"/>
        <v/>
      </c>
      <c r="G315" s="243"/>
      <c r="H315" s="238">
        <f t="shared" ca="1" si="18"/>
        <v>0</v>
      </c>
    </row>
    <row r="316" spans="2:8" x14ac:dyDescent="0.3">
      <c r="B316" s="228">
        <f t="shared" si="19"/>
        <v>12</v>
      </c>
      <c r="C316" s="39">
        <f t="shared" si="20"/>
        <v>10</v>
      </c>
      <c r="F316" s="27" t="str">
        <f t="shared" ca="1" si="17"/>
        <v/>
      </c>
      <c r="G316" s="243"/>
      <c r="H316" s="238">
        <f t="shared" ca="1" si="18"/>
        <v>0</v>
      </c>
    </row>
    <row r="317" spans="2:8" x14ac:dyDescent="0.3">
      <c r="B317" s="228">
        <f t="shared" si="19"/>
        <v>12</v>
      </c>
      <c r="C317" s="39">
        <f t="shared" si="20"/>
        <v>11</v>
      </c>
      <c r="F317" s="27" t="str">
        <f t="shared" ca="1" si="17"/>
        <v/>
      </c>
      <c r="G317" s="243"/>
      <c r="H317" s="238">
        <f t="shared" ca="1" si="18"/>
        <v>0</v>
      </c>
    </row>
    <row r="318" spans="2:8" x14ac:dyDescent="0.3">
      <c r="B318" s="228">
        <f t="shared" si="19"/>
        <v>12</v>
      </c>
      <c r="C318" s="39">
        <f t="shared" si="20"/>
        <v>12</v>
      </c>
      <c r="F318" s="27" t="str">
        <f t="shared" ca="1" si="17"/>
        <v/>
      </c>
      <c r="G318" s="243"/>
      <c r="H318" s="238">
        <f t="shared" ca="1" si="18"/>
        <v>0</v>
      </c>
    </row>
    <row r="319" spans="2:8" x14ac:dyDescent="0.3">
      <c r="B319" s="228">
        <f t="shared" si="19"/>
        <v>12</v>
      </c>
      <c r="C319" s="39">
        <f t="shared" si="20"/>
        <v>13</v>
      </c>
      <c r="F319" s="27" t="str">
        <f t="shared" ca="1" si="17"/>
        <v/>
      </c>
      <c r="G319" s="243"/>
      <c r="H319" s="238">
        <f t="shared" ca="1" si="18"/>
        <v>0</v>
      </c>
    </row>
    <row r="320" spans="2:8" x14ac:dyDescent="0.3">
      <c r="B320" s="228">
        <f t="shared" si="19"/>
        <v>12</v>
      </c>
      <c r="C320" s="39">
        <f t="shared" si="20"/>
        <v>14</v>
      </c>
      <c r="F320" s="27" t="str">
        <f t="shared" ca="1" si="17"/>
        <v/>
      </c>
      <c r="G320" s="243"/>
      <c r="H320" s="238">
        <f t="shared" ca="1" si="18"/>
        <v>0</v>
      </c>
    </row>
    <row r="321" spans="2:8" x14ac:dyDescent="0.3">
      <c r="B321" s="228">
        <f t="shared" si="19"/>
        <v>12</v>
      </c>
      <c r="C321" s="39">
        <f t="shared" si="20"/>
        <v>15</v>
      </c>
      <c r="F321" s="27" t="str">
        <f t="shared" ca="1" si="17"/>
        <v/>
      </c>
      <c r="G321" s="243"/>
      <c r="H321" s="238">
        <f t="shared" ca="1" si="18"/>
        <v>0</v>
      </c>
    </row>
    <row r="322" spans="2:8" x14ac:dyDescent="0.3">
      <c r="B322" s="228">
        <f t="shared" si="19"/>
        <v>12</v>
      </c>
      <c r="C322" s="39">
        <f t="shared" si="20"/>
        <v>16</v>
      </c>
      <c r="F322" s="27" t="str">
        <f t="shared" ca="1" si="17"/>
        <v/>
      </c>
      <c r="G322" s="243"/>
      <c r="H322" s="238">
        <f t="shared" ca="1" si="18"/>
        <v>0</v>
      </c>
    </row>
    <row r="323" spans="2:8" x14ac:dyDescent="0.3">
      <c r="B323" s="228">
        <f t="shared" si="19"/>
        <v>12</v>
      </c>
      <c r="C323" s="39">
        <f t="shared" si="20"/>
        <v>17</v>
      </c>
      <c r="F323" s="27" t="str">
        <f t="shared" ca="1" si="17"/>
        <v/>
      </c>
      <c r="G323" s="243"/>
      <c r="H323" s="238">
        <f t="shared" ca="1" si="18"/>
        <v>0</v>
      </c>
    </row>
    <row r="324" spans="2:8" x14ac:dyDescent="0.3">
      <c r="B324" s="228">
        <f t="shared" si="19"/>
        <v>12</v>
      </c>
      <c r="C324" s="39">
        <f t="shared" si="20"/>
        <v>18</v>
      </c>
      <c r="F324" s="27" t="str">
        <f t="shared" ca="1" si="17"/>
        <v/>
      </c>
      <c r="G324" s="243"/>
      <c r="H324" s="238">
        <f t="shared" ca="1" si="18"/>
        <v>0</v>
      </c>
    </row>
    <row r="325" spans="2:8" x14ac:dyDescent="0.3">
      <c r="B325" s="228">
        <f t="shared" si="19"/>
        <v>12</v>
      </c>
      <c r="C325" s="39">
        <f t="shared" si="20"/>
        <v>19</v>
      </c>
      <c r="F325" s="27" t="str">
        <f t="shared" ca="1" si="17"/>
        <v/>
      </c>
      <c r="G325" s="243"/>
      <c r="H325" s="238">
        <f t="shared" ca="1" si="18"/>
        <v>0</v>
      </c>
    </row>
    <row r="326" spans="2:8" x14ac:dyDescent="0.3">
      <c r="B326" s="228">
        <f t="shared" si="19"/>
        <v>12</v>
      </c>
      <c r="C326" s="39">
        <f t="shared" si="20"/>
        <v>20</v>
      </c>
      <c r="F326" s="27" t="str">
        <f t="shared" ca="1" si="17"/>
        <v/>
      </c>
      <c r="G326" s="243"/>
      <c r="H326" s="238">
        <f t="shared" ca="1" si="18"/>
        <v>0</v>
      </c>
    </row>
    <row r="327" spans="2:8" x14ac:dyDescent="0.3">
      <c r="B327" s="228">
        <f t="shared" si="19"/>
        <v>12</v>
      </c>
      <c r="C327" s="39">
        <f t="shared" si="20"/>
        <v>21</v>
      </c>
      <c r="F327" s="27" t="str">
        <f t="shared" ca="1" si="17"/>
        <v/>
      </c>
      <c r="G327" s="243"/>
      <c r="H327" s="238">
        <f t="shared" ca="1" si="18"/>
        <v>0</v>
      </c>
    </row>
    <row r="328" spans="2:8" x14ac:dyDescent="0.3">
      <c r="B328" s="228">
        <f t="shared" si="19"/>
        <v>12</v>
      </c>
      <c r="C328" s="39">
        <f t="shared" si="20"/>
        <v>22</v>
      </c>
      <c r="F328" s="27" t="str">
        <f t="shared" ca="1" si="17"/>
        <v/>
      </c>
      <c r="G328" s="243"/>
      <c r="H328" s="238">
        <f t="shared" ca="1" si="18"/>
        <v>0</v>
      </c>
    </row>
    <row r="329" spans="2:8" x14ac:dyDescent="0.3">
      <c r="B329" s="228">
        <f t="shared" si="19"/>
        <v>12</v>
      </c>
      <c r="C329" s="39">
        <f t="shared" si="20"/>
        <v>23</v>
      </c>
      <c r="F329" s="27" t="str">
        <f t="shared" ca="1" si="17"/>
        <v/>
      </c>
      <c r="G329" s="243"/>
      <c r="H329" s="238">
        <f t="shared" ca="1" si="18"/>
        <v>0</v>
      </c>
    </row>
    <row r="330" spans="2:8" x14ac:dyDescent="0.3">
      <c r="B330" s="228">
        <f t="shared" si="19"/>
        <v>12</v>
      </c>
      <c r="C330" s="39">
        <f t="shared" si="20"/>
        <v>24</v>
      </c>
      <c r="F330" s="27" t="str">
        <f t="shared" ca="1" si="17"/>
        <v/>
      </c>
      <c r="G330" s="243"/>
      <c r="H330" s="238">
        <f t="shared" ca="1" si="18"/>
        <v>0</v>
      </c>
    </row>
    <row r="331" spans="2:8" x14ac:dyDescent="0.3">
      <c r="B331" s="228">
        <f t="shared" si="19"/>
        <v>12</v>
      </c>
      <c r="C331" s="39">
        <f t="shared" si="20"/>
        <v>25</v>
      </c>
      <c r="F331" s="27" t="str">
        <f t="shared" ca="1" si="17"/>
        <v/>
      </c>
      <c r="G331" s="243"/>
      <c r="H331" s="238">
        <f t="shared" ca="1" si="18"/>
        <v>0</v>
      </c>
    </row>
    <row r="332" spans="2:8" x14ac:dyDescent="0.3">
      <c r="B332" s="228">
        <f t="shared" si="19"/>
        <v>13</v>
      </c>
      <c r="C332" s="39">
        <f t="shared" si="20"/>
        <v>1</v>
      </c>
      <c r="F332" s="27" t="str">
        <f t="shared" ca="1" si="17"/>
        <v/>
      </c>
      <c r="G332" s="243"/>
      <c r="H332" s="238">
        <f t="shared" ca="1" si="18"/>
        <v>0</v>
      </c>
    </row>
    <row r="333" spans="2:8" x14ac:dyDescent="0.3">
      <c r="B333" s="228">
        <f t="shared" si="19"/>
        <v>13</v>
      </c>
      <c r="C333" s="39">
        <f t="shared" si="20"/>
        <v>2</v>
      </c>
      <c r="F333" s="27" t="str">
        <f t="shared" ca="1" si="17"/>
        <v/>
      </c>
      <c r="G333" s="243"/>
      <c r="H333" s="238">
        <f t="shared" ca="1" si="18"/>
        <v>0</v>
      </c>
    </row>
    <row r="334" spans="2:8" x14ac:dyDescent="0.3">
      <c r="B334" s="228">
        <f t="shared" si="19"/>
        <v>13</v>
      </c>
      <c r="C334" s="39">
        <f t="shared" si="20"/>
        <v>3</v>
      </c>
      <c r="F334" s="27" t="str">
        <f t="shared" ca="1" si="17"/>
        <v/>
      </c>
      <c r="G334" s="243"/>
      <c r="H334" s="238">
        <f t="shared" ca="1" si="18"/>
        <v>0</v>
      </c>
    </row>
    <row r="335" spans="2:8" x14ac:dyDescent="0.3">
      <c r="B335" s="228">
        <f t="shared" si="19"/>
        <v>13</v>
      </c>
      <c r="C335" s="39">
        <f t="shared" si="20"/>
        <v>4</v>
      </c>
      <c r="F335" s="27" t="str">
        <f t="shared" ca="1" si="17"/>
        <v/>
      </c>
      <c r="G335" s="243"/>
      <c r="H335" s="238">
        <f t="shared" ca="1" si="18"/>
        <v>0</v>
      </c>
    </row>
    <row r="336" spans="2:8" x14ac:dyDescent="0.3">
      <c r="B336" s="228">
        <f t="shared" si="19"/>
        <v>13</v>
      </c>
      <c r="C336" s="39">
        <f t="shared" si="20"/>
        <v>5</v>
      </c>
      <c r="F336" s="27" t="str">
        <f t="shared" ca="1" si="17"/>
        <v/>
      </c>
      <c r="G336" s="243"/>
      <c r="H336" s="238">
        <f t="shared" ca="1" si="18"/>
        <v>0</v>
      </c>
    </row>
    <row r="337" spans="2:8" x14ac:dyDescent="0.3">
      <c r="B337" s="228">
        <f t="shared" si="19"/>
        <v>13</v>
      </c>
      <c r="C337" s="39">
        <f t="shared" si="20"/>
        <v>6</v>
      </c>
      <c r="F337" s="27" t="str">
        <f t="shared" ca="1" si="17"/>
        <v/>
      </c>
      <c r="G337" s="243"/>
      <c r="H337" s="238">
        <f t="shared" ca="1" si="18"/>
        <v>0</v>
      </c>
    </row>
    <row r="338" spans="2:8" x14ac:dyDescent="0.3">
      <c r="B338" s="228">
        <f t="shared" si="19"/>
        <v>13</v>
      </c>
      <c r="C338" s="39">
        <f t="shared" si="20"/>
        <v>7</v>
      </c>
      <c r="F338" s="27" t="str">
        <f t="shared" ca="1" si="17"/>
        <v/>
      </c>
      <c r="G338" s="243"/>
      <c r="H338" s="238">
        <f t="shared" ca="1" si="18"/>
        <v>0</v>
      </c>
    </row>
    <row r="339" spans="2:8" x14ac:dyDescent="0.3">
      <c r="B339" s="228">
        <f t="shared" si="19"/>
        <v>13</v>
      </c>
      <c r="C339" s="39">
        <f t="shared" si="20"/>
        <v>8</v>
      </c>
      <c r="F339" s="27" t="str">
        <f t="shared" ca="1" si="17"/>
        <v/>
      </c>
      <c r="G339" s="243"/>
      <c r="H339" s="238">
        <f t="shared" ca="1" si="18"/>
        <v>0</v>
      </c>
    </row>
    <row r="340" spans="2:8" x14ac:dyDescent="0.3">
      <c r="B340" s="228">
        <f t="shared" si="19"/>
        <v>13</v>
      </c>
      <c r="C340" s="39">
        <f t="shared" si="20"/>
        <v>9</v>
      </c>
      <c r="F340" s="27" t="str">
        <f t="shared" ca="1" si="17"/>
        <v/>
      </c>
      <c r="G340" s="243"/>
      <c r="H340" s="238">
        <f t="shared" ca="1" si="18"/>
        <v>0</v>
      </c>
    </row>
    <row r="341" spans="2:8" x14ac:dyDescent="0.3">
      <c r="B341" s="228">
        <f t="shared" si="19"/>
        <v>13</v>
      </c>
      <c r="C341" s="39">
        <f t="shared" si="20"/>
        <v>10</v>
      </c>
      <c r="F341" s="27" t="str">
        <f t="shared" ca="1" si="17"/>
        <v/>
      </c>
      <c r="G341" s="243"/>
      <c r="H341" s="238">
        <f t="shared" ca="1" si="18"/>
        <v>0</v>
      </c>
    </row>
    <row r="342" spans="2:8" x14ac:dyDescent="0.3">
      <c r="B342" s="228">
        <f t="shared" si="19"/>
        <v>13</v>
      </c>
      <c r="C342" s="39">
        <f t="shared" si="20"/>
        <v>11</v>
      </c>
      <c r="F342" s="27" t="str">
        <f t="shared" ca="1" si="17"/>
        <v/>
      </c>
      <c r="G342" s="243"/>
      <c r="H342" s="238">
        <f t="shared" ca="1" si="18"/>
        <v>0</v>
      </c>
    </row>
    <row r="343" spans="2:8" x14ac:dyDescent="0.3">
      <c r="B343" s="228">
        <f t="shared" si="19"/>
        <v>13</v>
      </c>
      <c r="C343" s="39">
        <f t="shared" si="20"/>
        <v>12</v>
      </c>
      <c r="F343" s="27" t="str">
        <f t="shared" ca="1" si="17"/>
        <v/>
      </c>
      <c r="G343" s="243"/>
      <c r="H343" s="238">
        <f t="shared" ca="1" si="18"/>
        <v>0</v>
      </c>
    </row>
    <row r="344" spans="2:8" x14ac:dyDescent="0.3">
      <c r="B344" s="228">
        <f t="shared" si="19"/>
        <v>13</v>
      </c>
      <c r="C344" s="39">
        <f t="shared" si="20"/>
        <v>13</v>
      </c>
      <c r="F344" s="27" t="str">
        <f t="shared" ca="1" si="17"/>
        <v/>
      </c>
      <c r="G344" s="243"/>
      <c r="H344" s="238">
        <f t="shared" ca="1" si="18"/>
        <v>0</v>
      </c>
    </row>
    <row r="345" spans="2:8" x14ac:dyDescent="0.3">
      <c r="B345" s="228">
        <f t="shared" si="19"/>
        <v>13</v>
      </c>
      <c r="C345" s="39">
        <f t="shared" si="20"/>
        <v>14</v>
      </c>
      <c r="F345" s="27" t="str">
        <f t="shared" ca="1" si="17"/>
        <v/>
      </c>
      <c r="G345" s="243"/>
      <c r="H345" s="238">
        <f t="shared" ca="1" si="18"/>
        <v>0</v>
      </c>
    </row>
    <row r="346" spans="2:8" x14ac:dyDescent="0.3">
      <c r="B346" s="228">
        <f t="shared" si="19"/>
        <v>13</v>
      </c>
      <c r="C346" s="39">
        <f t="shared" si="20"/>
        <v>15</v>
      </c>
      <c r="F346" s="27" t="str">
        <f t="shared" ca="1" si="17"/>
        <v/>
      </c>
      <c r="G346" s="243"/>
      <c r="H346" s="238">
        <f t="shared" ca="1" si="18"/>
        <v>0</v>
      </c>
    </row>
    <row r="347" spans="2:8" x14ac:dyDescent="0.3">
      <c r="B347" s="228">
        <f t="shared" si="19"/>
        <v>13</v>
      </c>
      <c r="C347" s="39">
        <f t="shared" si="20"/>
        <v>16</v>
      </c>
      <c r="F347" s="27" t="str">
        <f t="shared" ca="1" si="17"/>
        <v/>
      </c>
      <c r="G347" s="243"/>
      <c r="H347" s="238">
        <f t="shared" ca="1" si="18"/>
        <v>0</v>
      </c>
    </row>
    <row r="348" spans="2:8" x14ac:dyDescent="0.3">
      <c r="B348" s="228">
        <f t="shared" si="19"/>
        <v>13</v>
      </c>
      <c r="C348" s="39">
        <f t="shared" si="20"/>
        <v>17</v>
      </c>
      <c r="F348" s="27" t="str">
        <f t="shared" ca="1" si="17"/>
        <v/>
      </c>
      <c r="G348" s="243"/>
      <c r="H348" s="238">
        <f t="shared" ca="1" si="18"/>
        <v>0</v>
      </c>
    </row>
    <row r="349" spans="2:8" x14ac:dyDescent="0.3">
      <c r="B349" s="228">
        <f t="shared" si="19"/>
        <v>13</v>
      </c>
      <c r="C349" s="39">
        <f t="shared" si="20"/>
        <v>18</v>
      </c>
      <c r="F349" s="27" t="str">
        <f t="shared" ca="1" si="17"/>
        <v/>
      </c>
      <c r="G349" s="243"/>
      <c r="H349" s="238">
        <f t="shared" ca="1" si="18"/>
        <v>0</v>
      </c>
    </row>
    <row r="350" spans="2:8" x14ac:dyDescent="0.3">
      <c r="B350" s="228">
        <f t="shared" si="19"/>
        <v>13</v>
      </c>
      <c r="C350" s="39">
        <f t="shared" si="20"/>
        <v>19</v>
      </c>
      <c r="F350" s="27" t="str">
        <f t="shared" ca="1" si="17"/>
        <v/>
      </c>
      <c r="G350" s="243"/>
      <c r="H350" s="238">
        <f t="shared" ca="1" si="18"/>
        <v>0</v>
      </c>
    </row>
    <row r="351" spans="2:8" x14ac:dyDescent="0.3">
      <c r="B351" s="228">
        <f t="shared" si="19"/>
        <v>13</v>
      </c>
      <c r="C351" s="39">
        <f t="shared" si="20"/>
        <v>20</v>
      </c>
      <c r="F351" s="27" t="str">
        <f t="shared" ca="1" si="17"/>
        <v/>
      </c>
      <c r="G351" s="243"/>
      <c r="H351" s="238">
        <f t="shared" ca="1" si="18"/>
        <v>0</v>
      </c>
    </row>
    <row r="352" spans="2:8" x14ac:dyDescent="0.3">
      <c r="B352" s="228">
        <f t="shared" si="19"/>
        <v>13</v>
      </c>
      <c r="C352" s="39">
        <f t="shared" si="20"/>
        <v>21</v>
      </c>
      <c r="F352" s="27" t="str">
        <f t="shared" ca="1" si="17"/>
        <v/>
      </c>
      <c r="G352" s="243"/>
      <c r="H352" s="238">
        <f t="shared" ca="1" si="18"/>
        <v>0</v>
      </c>
    </row>
    <row r="353" spans="2:8" x14ac:dyDescent="0.3">
      <c r="B353" s="228">
        <f t="shared" si="19"/>
        <v>13</v>
      </c>
      <c r="C353" s="39">
        <f t="shared" si="20"/>
        <v>22</v>
      </c>
      <c r="F353" s="27" t="str">
        <f t="shared" ref="F353:F416" ca="1" si="21">VLOOKUP(B353,$C$5:$AD$29,C353+3,FALSE)</f>
        <v/>
      </c>
      <c r="G353" s="243"/>
      <c r="H353" s="238">
        <f t="shared" ca="1" si="18"/>
        <v>0</v>
      </c>
    </row>
    <row r="354" spans="2:8" x14ac:dyDescent="0.3">
      <c r="B354" s="228">
        <f t="shared" si="19"/>
        <v>13</v>
      </c>
      <c r="C354" s="39">
        <f t="shared" si="20"/>
        <v>23</v>
      </c>
      <c r="F354" s="27" t="str">
        <f t="shared" ca="1" si="21"/>
        <v/>
      </c>
      <c r="G354" s="243"/>
      <c r="H354" s="238">
        <f t="shared" ref="H354:H417" ca="1" si="22">COUNTIF($F$32:$F$656,G354)</f>
        <v>0</v>
      </c>
    </row>
    <row r="355" spans="2:8" x14ac:dyDescent="0.3">
      <c r="B355" s="228">
        <f t="shared" si="19"/>
        <v>13</v>
      </c>
      <c r="C355" s="39">
        <f t="shared" si="20"/>
        <v>24</v>
      </c>
      <c r="F355" s="27" t="str">
        <f t="shared" ca="1" si="21"/>
        <v/>
      </c>
      <c r="G355" s="243"/>
      <c r="H355" s="238">
        <f t="shared" ca="1" si="22"/>
        <v>0</v>
      </c>
    </row>
    <row r="356" spans="2:8" x14ac:dyDescent="0.3">
      <c r="B356" s="228">
        <f t="shared" si="19"/>
        <v>13</v>
      </c>
      <c r="C356" s="39">
        <f t="shared" si="20"/>
        <v>25</v>
      </c>
      <c r="F356" s="27" t="str">
        <f t="shared" ca="1" si="21"/>
        <v/>
      </c>
      <c r="G356" s="243"/>
      <c r="H356" s="238">
        <f t="shared" ca="1" si="22"/>
        <v>0</v>
      </c>
    </row>
    <row r="357" spans="2:8" x14ac:dyDescent="0.3">
      <c r="B357" s="228">
        <f t="shared" si="19"/>
        <v>14</v>
      </c>
      <c r="C357" s="39">
        <f t="shared" si="20"/>
        <v>1</v>
      </c>
      <c r="F357" s="27" t="str">
        <f t="shared" ca="1" si="21"/>
        <v/>
      </c>
      <c r="G357" s="243"/>
      <c r="H357" s="238">
        <f t="shared" ca="1" si="22"/>
        <v>0</v>
      </c>
    </row>
    <row r="358" spans="2:8" x14ac:dyDescent="0.3">
      <c r="B358" s="228">
        <f t="shared" si="19"/>
        <v>14</v>
      </c>
      <c r="C358" s="39">
        <f t="shared" si="20"/>
        <v>2</v>
      </c>
      <c r="F358" s="27" t="str">
        <f t="shared" ca="1" si="21"/>
        <v/>
      </c>
      <c r="G358" s="243"/>
      <c r="H358" s="238">
        <f t="shared" ca="1" si="22"/>
        <v>0</v>
      </c>
    </row>
    <row r="359" spans="2:8" x14ac:dyDescent="0.3">
      <c r="B359" s="228">
        <f t="shared" si="19"/>
        <v>14</v>
      </c>
      <c r="C359" s="39">
        <f t="shared" si="20"/>
        <v>3</v>
      </c>
      <c r="F359" s="27" t="str">
        <f t="shared" ca="1" si="21"/>
        <v/>
      </c>
      <c r="G359" s="243"/>
      <c r="H359" s="238">
        <f t="shared" ca="1" si="22"/>
        <v>0</v>
      </c>
    </row>
    <row r="360" spans="2:8" x14ac:dyDescent="0.3">
      <c r="B360" s="228">
        <f t="shared" si="19"/>
        <v>14</v>
      </c>
      <c r="C360" s="39">
        <f t="shared" si="20"/>
        <v>4</v>
      </c>
      <c r="F360" s="27" t="str">
        <f t="shared" ca="1" si="21"/>
        <v/>
      </c>
      <c r="G360" s="243"/>
      <c r="H360" s="238">
        <f t="shared" ca="1" si="22"/>
        <v>0</v>
      </c>
    </row>
    <row r="361" spans="2:8" x14ac:dyDescent="0.3">
      <c r="B361" s="228">
        <f t="shared" si="19"/>
        <v>14</v>
      </c>
      <c r="C361" s="39">
        <f t="shared" si="20"/>
        <v>5</v>
      </c>
      <c r="F361" s="27" t="str">
        <f t="shared" ca="1" si="21"/>
        <v/>
      </c>
      <c r="G361" s="243"/>
      <c r="H361" s="238">
        <f t="shared" ca="1" si="22"/>
        <v>0</v>
      </c>
    </row>
    <row r="362" spans="2:8" x14ac:dyDescent="0.3">
      <c r="B362" s="228">
        <f t="shared" si="19"/>
        <v>14</v>
      </c>
      <c r="C362" s="39">
        <f t="shared" si="20"/>
        <v>6</v>
      </c>
      <c r="F362" s="27" t="str">
        <f t="shared" ca="1" si="21"/>
        <v/>
      </c>
      <c r="G362" s="243"/>
      <c r="H362" s="238">
        <f t="shared" ca="1" si="22"/>
        <v>0</v>
      </c>
    </row>
    <row r="363" spans="2:8" x14ac:dyDescent="0.3">
      <c r="B363" s="228">
        <f t="shared" si="19"/>
        <v>14</v>
      </c>
      <c r="C363" s="39">
        <f t="shared" si="20"/>
        <v>7</v>
      </c>
      <c r="F363" s="27" t="str">
        <f t="shared" ca="1" si="21"/>
        <v/>
      </c>
      <c r="G363" s="243"/>
      <c r="H363" s="238">
        <f t="shared" ca="1" si="22"/>
        <v>0</v>
      </c>
    </row>
    <row r="364" spans="2:8" x14ac:dyDescent="0.3">
      <c r="B364" s="228">
        <f t="shared" si="19"/>
        <v>14</v>
      </c>
      <c r="C364" s="39">
        <f t="shared" si="20"/>
        <v>8</v>
      </c>
      <c r="F364" s="27" t="str">
        <f t="shared" ca="1" si="21"/>
        <v/>
      </c>
      <c r="G364" s="243"/>
      <c r="H364" s="238">
        <f t="shared" ca="1" si="22"/>
        <v>0</v>
      </c>
    </row>
    <row r="365" spans="2:8" x14ac:dyDescent="0.3">
      <c r="B365" s="228">
        <f t="shared" si="19"/>
        <v>14</v>
      </c>
      <c r="C365" s="39">
        <f t="shared" si="20"/>
        <v>9</v>
      </c>
      <c r="F365" s="27" t="str">
        <f t="shared" ca="1" si="21"/>
        <v/>
      </c>
      <c r="G365" s="243"/>
      <c r="H365" s="238">
        <f t="shared" ca="1" si="22"/>
        <v>0</v>
      </c>
    </row>
    <row r="366" spans="2:8" x14ac:dyDescent="0.3">
      <c r="B366" s="228">
        <f t="shared" si="19"/>
        <v>14</v>
      </c>
      <c r="C366" s="39">
        <f t="shared" si="20"/>
        <v>10</v>
      </c>
      <c r="F366" s="27" t="str">
        <f t="shared" ca="1" si="21"/>
        <v/>
      </c>
      <c r="G366" s="243"/>
      <c r="H366" s="238">
        <f t="shared" ca="1" si="22"/>
        <v>0</v>
      </c>
    </row>
    <row r="367" spans="2:8" x14ac:dyDescent="0.3">
      <c r="B367" s="228">
        <f t="shared" si="19"/>
        <v>14</v>
      </c>
      <c r="C367" s="39">
        <f t="shared" si="20"/>
        <v>11</v>
      </c>
      <c r="F367" s="27" t="str">
        <f t="shared" ca="1" si="21"/>
        <v/>
      </c>
      <c r="G367" s="243"/>
      <c r="H367" s="238">
        <f t="shared" ca="1" si="22"/>
        <v>0</v>
      </c>
    </row>
    <row r="368" spans="2:8" x14ac:dyDescent="0.3">
      <c r="B368" s="228">
        <f t="shared" si="19"/>
        <v>14</v>
      </c>
      <c r="C368" s="39">
        <f t="shared" si="20"/>
        <v>12</v>
      </c>
      <c r="F368" s="27" t="str">
        <f t="shared" ca="1" si="21"/>
        <v/>
      </c>
      <c r="G368" s="243"/>
      <c r="H368" s="238">
        <f t="shared" ca="1" si="22"/>
        <v>0</v>
      </c>
    </row>
    <row r="369" spans="2:8" x14ac:dyDescent="0.3">
      <c r="B369" s="228">
        <f t="shared" si="19"/>
        <v>14</v>
      </c>
      <c r="C369" s="39">
        <f t="shared" si="20"/>
        <v>13</v>
      </c>
      <c r="F369" s="27" t="str">
        <f t="shared" ca="1" si="21"/>
        <v/>
      </c>
      <c r="G369" s="243"/>
      <c r="H369" s="238">
        <f t="shared" ca="1" si="22"/>
        <v>0</v>
      </c>
    </row>
    <row r="370" spans="2:8" x14ac:dyDescent="0.3">
      <c r="B370" s="228">
        <f t="shared" si="19"/>
        <v>14</v>
      </c>
      <c r="C370" s="39">
        <f t="shared" si="20"/>
        <v>14</v>
      </c>
      <c r="F370" s="27" t="str">
        <f t="shared" ca="1" si="21"/>
        <v/>
      </c>
      <c r="G370" s="243"/>
      <c r="H370" s="238">
        <f t="shared" ca="1" si="22"/>
        <v>0</v>
      </c>
    </row>
    <row r="371" spans="2:8" x14ac:dyDescent="0.3">
      <c r="B371" s="228">
        <f t="shared" si="19"/>
        <v>14</v>
      </c>
      <c r="C371" s="39">
        <f t="shared" si="20"/>
        <v>15</v>
      </c>
      <c r="F371" s="27" t="str">
        <f t="shared" ca="1" si="21"/>
        <v/>
      </c>
      <c r="G371" s="243"/>
      <c r="H371" s="238">
        <f t="shared" ca="1" si="22"/>
        <v>0</v>
      </c>
    </row>
    <row r="372" spans="2:8" x14ac:dyDescent="0.3">
      <c r="B372" s="228">
        <f t="shared" si="19"/>
        <v>14</v>
      </c>
      <c r="C372" s="39">
        <f t="shared" si="20"/>
        <v>16</v>
      </c>
      <c r="F372" s="27" t="str">
        <f t="shared" ca="1" si="21"/>
        <v/>
      </c>
      <c r="G372" s="243"/>
      <c r="H372" s="238">
        <f t="shared" ca="1" si="22"/>
        <v>0</v>
      </c>
    </row>
    <row r="373" spans="2:8" x14ac:dyDescent="0.3">
      <c r="B373" s="228">
        <f t="shared" si="19"/>
        <v>14</v>
      </c>
      <c r="C373" s="39">
        <f t="shared" si="20"/>
        <v>17</v>
      </c>
      <c r="F373" s="27" t="str">
        <f t="shared" ca="1" si="21"/>
        <v/>
      </c>
      <c r="G373" s="243"/>
      <c r="H373" s="238">
        <f t="shared" ca="1" si="22"/>
        <v>0</v>
      </c>
    </row>
    <row r="374" spans="2:8" x14ac:dyDescent="0.3">
      <c r="B374" s="228">
        <f t="shared" si="19"/>
        <v>14</v>
      </c>
      <c r="C374" s="39">
        <f t="shared" si="20"/>
        <v>18</v>
      </c>
      <c r="F374" s="27" t="str">
        <f t="shared" ca="1" si="21"/>
        <v/>
      </c>
      <c r="G374" s="243"/>
      <c r="H374" s="238">
        <f t="shared" ca="1" si="22"/>
        <v>0</v>
      </c>
    </row>
    <row r="375" spans="2:8" x14ac:dyDescent="0.3">
      <c r="B375" s="228">
        <f t="shared" si="19"/>
        <v>14</v>
      </c>
      <c r="C375" s="39">
        <f t="shared" si="20"/>
        <v>19</v>
      </c>
      <c r="F375" s="27" t="str">
        <f t="shared" ca="1" si="21"/>
        <v/>
      </c>
      <c r="G375" s="243"/>
      <c r="H375" s="238">
        <f t="shared" ca="1" si="22"/>
        <v>0</v>
      </c>
    </row>
    <row r="376" spans="2:8" x14ac:dyDescent="0.3">
      <c r="B376" s="228">
        <f t="shared" si="19"/>
        <v>14</v>
      </c>
      <c r="C376" s="39">
        <f t="shared" si="20"/>
        <v>20</v>
      </c>
      <c r="F376" s="27" t="str">
        <f t="shared" ca="1" si="21"/>
        <v/>
      </c>
      <c r="G376" s="243"/>
      <c r="H376" s="238">
        <f t="shared" ca="1" si="22"/>
        <v>0</v>
      </c>
    </row>
    <row r="377" spans="2:8" x14ac:dyDescent="0.3">
      <c r="B377" s="228">
        <f t="shared" si="19"/>
        <v>14</v>
      </c>
      <c r="C377" s="39">
        <f t="shared" si="20"/>
        <v>21</v>
      </c>
      <c r="F377" s="27" t="str">
        <f t="shared" ca="1" si="21"/>
        <v/>
      </c>
      <c r="G377" s="243"/>
      <c r="H377" s="238">
        <f t="shared" ca="1" si="22"/>
        <v>0</v>
      </c>
    </row>
    <row r="378" spans="2:8" x14ac:dyDescent="0.3">
      <c r="B378" s="228">
        <f t="shared" ref="B378:B408" si="23">B353+1</f>
        <v>14</v>
      </c>
      <c r="C378" s="39">
        <f t="shared" ref="C378:C441" si="24">C353</f>
        <v>22</v>
      </c>
      <c r="F378" s="27" t="str">
        <f t="shared" ca="1" si="21"/>
        <v/>
      </c>
      <c r="G378" s="243"/>
      <c r="H378" s="238">
        <f t="shared" ca="1" si="22"/>
        <v>0</v>
      </c>
    </row>
    <row r="379" spans="2:8" x14ac:dyDescent="0.3">
      <c r="B379" s="228">
        <f t="shared" si="23"/>
        <v>14</v>
      </c>
      <c r="C379" s="39">
        <f t="shared" si="24"/>
        <v>23</v>
      </c>
      <c r="F379" s="27" t="str">
        <f t="shared" ca="1" si="21"/>
        <v/>
      </c>
      <c r="G379" s="243"/>
      <c r="H379" s="238">
        <f t="shared" ca="1" si="22"/>
        <v>0</v>
      </c>
    </row>
    <row r="380" spans="2:8" x14ac:dyDescent="0.3">
      <c r="B380" s="228">
        <f t="shared" si="23"/>
        <v>14</v>
      </c>
      <c r="C380" s="39">
        <f t="shared" si="24"/>
        <v>24</v>
      </c>
      <c r="F380" s="27" t="str">
        <f t="shared" ca="1" si="21"/>
        <v/>
      </c>
      <c r="G380" s="243"/>
      <c r="H380" s="238">
        <f t="shared" ca="1" si="22"/>
        <v>0</v>
      </c>
    </row>
    <row r="381" spans="2:8" x14ac:dyDescent="0.3">
      <c r="B381" s="228">
        <f t="shared" si="23"/>
        <v>14</v>
      </c>
      <c r="C381" s="39">
        <f t="shared" si="24"/>
        <v>25</v>
      </c>
      <c r="F381" s="27" t="str">
        <f t="shared" ca="1" si="21"/>
        <v/>
      </c>
      <c r="G381" s="243"/>
      <c r="H381" s="238">
        <f t="shared" ca="1" si="22"/>
        <v>0</v>
      </c>
    </row>
    <row r="382" spans="2:8" x14ac:dyDescent="0.3">
      <c r="B382" s="228">
        <f t="shared" si="23"/>
        <v>15</v>
      </c>
      <c r="C382" s="39">
        <f t="shared" si="24"/>
        <v>1</v>
      </c>
      <c r="F382" s="27" t="str">
        <f t="shared" ca="1" si="21"/>
        <v/>
      </c>
      <c r="G382" s="243"/>
      <c r="H382" s="238">
        <f t="shared" ca="1" si="22"/>
        <v>0</v>
      </c>
    </row>
    <row r="383" spans="2:8" x14ac:dyDescent="0.3">
      <c r="B383" s="228">
        <f t="shared" si="23"/>
        <v>15</v>
      </c>
      <c r="C383" s="39">
        <f t="shared" si="24"/>
        <v>2</v>
      </c>
      <c r="F383" s="27" t="str">
        <f t="shared" ca="1" si="21"/>
        <v/>
      </c>
      <c r="G383" s="243"/>
      <c r="H383" s="238">
        <f t="shared" ca="1" si="22"/>
        <v>0</v>
      </c>
    </row>
    <row r="384" spans="2:8" x14ac:dyDescent="0.3">
      <c r="B384" s="228">
        <f t="shared" si="23"/>
        <v>15</v>
      </c>
      <c r="C384" s="39">
        <f t="shared" si="24"/>
        <v>3</v>
      </c>
      <c r="F384" s="27" t="str">
        <f t="shared" ca="1" si="21"/>
        <v/>
      </c>
      <c r="G384" s="243"/>
      <c r="H384" s="238">
        <f t="shared" ca="1" si="22"/>
        <v>0</v>
      </c>
    </row>
    <row r="385" spans="2:8" x14ac:dyDescent="0.3">
      <c r="B385" s="228">
        <f t="shared" si="23"/>
        <v>15</v>
      </c>
      <c r="C385" s="39">
        <f t="shared" si="24"/>
        <v>4</v>
      </c>
      <c r="F385" s="27" t="str">
        <f t="shared" ca="1" si="21"/>
        <v/>
      </c>
      <c r="G385" s="243"/>
      <c r="H385" s="238">
        <f t="shared" ca="1" si="22"/>
        <v>0</v>
      </c>
    </row>
    <row r="386" spans="2:8" x14ac:dyDescent="0.3">
      <c r="B386" s="228">
        <f t="shared" si="23"/>
        <v>15</v>
      </c>
      <c r="C386" s="39">
        <f t="shared" si="24"/>
        <v>5</v>
      </c>
      <c r="F386" s="27" t="str">
        <f t="shared" ca="1" si="21"/>
        <v/>
      </c>
      <c r="G386" s="243"/>
      <c r="H386" s="238">
        <f t="shared" ca="1" si="22"/>
        <v>0</v>
      </c>
    </row>
    <row r="387" spans="2:8" x14ac:dyDescent="0.3">
      <c r="B387" s="228">
        <f t="shared" si="23"/>
        <v>15</v>
      </c>
      <c r="C387" s="39">
        <f t="shared" si="24"/>
        <v>6</v>
      </c>
      <c r="F387" s="27" t="str">
        <f t="shared" ca="1" si="21"/>
        <v/>
      </c>
      <c r="G387" s="243"/>
      <c r="H387" s="238">
        <f t="shared" ca="1" si="22"/>
        <v>0</v>
      </c>
    </row>
    <row r="388" spans="2:8" x14ac:dyDescent="0.3">
      <c r="B388" s="228">
        <f t="shared" si="23"/>
        <v>15</v>
      </c>
      <c r="C388" s="39">
        <f t="shared" si="24"/>
        <v>7</v>
      </c>
      <c r="F388" s="27" t="str">
        <f t="shared" ca="1" si="21"/>
        <v/>
      </c>
      <c r="G388" s="243"/>
      <c r="H388" s="238">
        <f t="shared" ca="1" si="22"/>
        <v>0</v>
      </c>
    </row>
    <row r="389" spans="2:8" x14ac:dyDescent="0.3">
      <c r="B389" s="228">
        <f t="shared" si="23"/>
        <v>15</v>
      </c>
      <c r="C389" s="39">
        <f t="shared" si="24"/>
        <v>8</v>
      </c>
      <c r="F389" s="27" t="str">
        <f t="shared" ca="1" si="21"/>
        <v/>
      </c>
      <c r="G389" s="243"/>
      <c r="H389" s="238">
        <f t="shared" ca="1" si="22"/>
        <v>0</v>
      </c>
    </row>
    <row r="390" spans="2:8" x14ac:dyDescent="0.3">
      <c r="B390" s="228">
        <f t="shared" si="23"/>
        <v>15</v>
      </c>
      <c r="C390" s="39">
        <f t="shared" si="24"/>
        <v>9</v>
      </c>
      <c r="F390" s="27" t="str">
        <f t="shared" ca="1" si="21"/>
        <v/>
      </c>
      <c r="G390" s="243"/>
      <c r="H390" s="238">
        <f t="shared" ca="1" si="22"/>
        <v>0</v>
      </c>
    </row>
    <row r="391" spans="2:8" x14ac:dyDescent="0.3">
      <c r="B391" s="228">
        <f t="shared" si="23"/>
        <v>15</v>
      </c>
      <c r="C391" s="39">
        <f t="shared" si="24"/>
        <v>10</v>
      </c>
      <c r="F391" s="27" t="str">
        <f t="shared" ca="1" si="21"/>
        <v/>
      </c>
      <c r="G391" s="243"/>
      <c r="H391" s="238">
        <f t="shared" ca="1" si="22"/>
        <v>0</v>
      </c>
    </row>
    <row r="392" spans="2:8" x14ac:dyDescent="0.3">
      <c r="B392" s="228">
        <f t="shared" si="23"/>
        <v>15</v>
      </c>
      <c r="C392" s="39">
        <f t="shared" si="24"/>
        <v>11</v>
      </c>
      <c r="F392" s="27" t="str">
        <f t="shared" ca="1" si="21"/>
        <v/>
      </c>
      <c r="G392" s="243"/>
      <c r="H392" s="238">
        <f t="shared" ca="1" si="22"/>
        <v>0</v>
      </c>
    </row>
    <row r="393" spans="2:8" x14ac:dyDescent="0.3">
      <c r="B393" s="228">
        <f t="shared" si="23"/>
        <v>15</v>
      </c>
      <c r="C393" s="39">
        <f t="shared" si="24"/>
        <v>12</v>
      </c>
      <c r="F393" s="27" t="str">
        <f t="shared" ca="1" si="21"/>
        <v/>
      </c>
      <c r="G393" s="243"/>
      <c r="H393" s="238">
        <f t="shared" ca="1" si="22"/>
        <v>0</v>
      </c>
    </row>
    <row r="394" spans="2:8" x14ac:dyDescent="0.3">
      <c r="B394" s="228">
        <f t="shared" si="23"/>
        <v>15</v>
      </c>
      <c r="C394" s="39">
        <f t="shared" si="24"/>
        <v>13</v>
      </c>
      <c r="F394" s="27" t="str">
        <f t="shared" ca="1" si="21"/>
        <v/>
      </c>
      <c r="G394" s="243"/>
      <c r="H394" s="238">
        <f t="shared" ca="1" si="22"/>
        <v>0</v>
      </c>
    </row>
    <row r="395" spans="2:8" x14ac:dyDescent="0.3">
      <c r="B395" s="228">
        <f t="shared" si="23"/>
        <v>15</v>
      </c>
      <c r="C395" s="39">
        <f t="shared" si="24"/>
        <v>14</v>
      </c>
      <c r="F395" s="27" t="str">
        <f t="shared" ca="1" si="21"/>
        <v/>
      </c>
      <c r="G395" s="243"/>
      <c r="H395" s="238">
        <f t="shared" ca="1" si="22"/>
        <v>0</v>
      </c>
    </row>
    <row r="396" spans="2:8" x14ac:dyDescent="0.3">
      <c r="B396" s="228">
        <f t="shared" si="23"/>
        <v>15</v>
      </c>
      <c r="C396" s="39">
        <f t="shared" si="24"/>
        <v>15</v>
      </c>
      <c r="F396" s="27" t="str">
        <f t="shared" ca="1" si="21"/>
        <v/>
      </c>
      <c r="G396" s="243"/>
      <c r="H396" s="238">
        <f t="shared" ca="1" si="22"/>
        <v>0</v>
      </c>
    </row>
    <row r="397" spans="2:8" x14ac:dyDescent="0.3">
      <c r="B397" s="228">
        <f t="shared" si="23"/>
        <v>15</v>
      </c>
      <c r="C397" s="39">
        <f t="shared" si="24"/>
        <v>16</v>
      </c>
      <c r="F397" s="27" t="str">
        <f t="shared" ca="1" si="21"/>
        <v/>
      </c>
      <c r="G397" s="243"/>
      <c r="H397" s="238">
        <f t="shared" ca="1" si="22"/>
        <v>0</v>
      </c>
    </row>
    <row r="398" spans="2:8" x14ac:dyDescent="0.3">
      <c r="B398" s="228">
        <f t="shared" si="23"/>
        <v>15</v>
      </c>
      <c r="C398" s="39">
        <f t="shared" si="24"/>
        <v>17</v>
      </c>
      <c r="F398" s="27" t="str">
        <f t="shared" ca="1" si="21"/>
        <v/>
      </c>
      <c r="G398" s="243"/>
      <c r="H398" s="238">
        <f t="shared" ca="1" si="22"/>
        <v>0</v>
      </c>
    </row>
    <row r="399" spans="2:8" x14ac:dyDescent="0.3">
      <c r="B399" s="228">
        <f t="shared" si="23"/>
        <v>15</v>
      </c>
      <c r="C399" s="39">
        <f t="shared" si="24"/>
        <v>18</v>
      </c>
      <c r="F399" s="27" t="str">
        <f t="shared" ca="1" si="21"/>
        <v/>
      </c>
      <c r="G399" s="243"/>
      <c r="H399" s="238">
        <f t="shared" ca="1" si="22"/>
        <v>0</v>
      </c>
    </row>
    <row r="400" spans="2:8" x14ac:dyDescent="0.3">
      <c r="B400" s="228">
        <f t="shared" si="23"/>
        <v>15</v>
      </c>
      <c r="C400" s="39">
        <f t="shared" si="24"/>
        <v>19</v>
      </c>
      <c r="F400" s="27" t="str">
        <f t="shared" ca="1" si="21"/>
        <v/>
      </c>
      <c r="G400" s="243"/>
      <c r="H400" s="238">
        <f t="shared" ca="1" si="22"/>
        <v>0</v>
      </c>
    </row>
    <row r="401" spans="2:8" x14ac:dyDescent="0.3">
      <c r="B401" s="228">
        <f t="shared" si="23"/>
        <v>15</v>
      </c>
      <c r="C401" s="39">
        <f t="shared" si="24"/>
        <v>20</v>
      </c>
      <c r="F401" s="27" t="str">
        <f t="shared" ca="1" si="21"/>
        <v/>
      </c>
      <c r="G401" s="243"/>
      <c r="H401" s="238">
        <f t="shared" ca="1" si="22"/>
        <v>0</v>
      </c>
    </row>
    <row r="402" spans="2:8" x14ac:dyDescent="0.3">
      <c r="B402" s="228">
        <f t="shared" si="23"/>
        <v>15</v>
      </c>
      <c r="C402" s="39">
        <f t="shared" si="24"/>
        <v>21</v>
      </c>
      <c r="F402" s="27" t="str">
        <f t="shared" ca="1" si="21"/>
        <v/>
      </c>
      <c r="G402" s="243"/>
      <c r="H402" s="238">
        <f t="shared" ca="1" si="22"/>
        <v>0</v>
      </c>
    </row>
    <row r="403" spans="2:8" x14ac:dyDescent="0.3">
      <c r="B403" s="228">
        <f t="shared" si="23"/>
        <v>15</v>
      </c>
      <c r="C403" s="39">
        <f t="shared" si="24"/>
        <v>22</v>
      </c>
      <c r="F403" s="27" t="str">
        <f t="shared" ca="1" si="21"/>
        <v/>
      </c>
      <c r="G403" s="243"/>
      <c r="H403" s="238">
        <f t="shared" ca="1" si="22"/>
        <v>0</v>
      </c>
    </row>
    <row r="404" spans="2:8" x14ac:dyDescent="0.3">
      <c r="B404" s="228">
        <f t="shared" si="23"/>
        <v>15</v>
      </c>
      <c r="C404" s="39">
        <f t="shared" si="24"/>
        <v>23</v>
      </c>
      <c r="F404" s="27" t="str">
        <f t="shared" ca="1" si="21"/>
        <v/>
      </c>
      <c r="G404" s="243"/>
      <c r="H404" s="238">
        <f t="shared" ca="1" si="22"/>
        <v>0</v>
      </c>
    </row>
    <row r="405" spans="2:8" x14ac:dyDescent="0.3">
      <c r="B405" s="228">
        <f t="shared" si="23"/>
        <v>15</v>
      </c>
      <c r="C405" s="39">
        <f t="shared" si="24"/>
        <v>24</v>
      </c>
      <c r="F405" s="27" t="str">
        <f t="shared" ca="1" si="21"/>
        <v/>
      </c>
      <c r="G405" s="243"/>
      <c r="H405" s="238">
        <f t="shared" ca="1" si="22"/>
        <v>0</v>
      </c>
    </row>
    <row r="406" spans="2:8" x14ac:dyDescent="0.3">
      <c r="B406" s="228">
        <f t="shared" si="23"/>
        <v>15</v>
      </c>
      <c r="C406" s="39">
        <f t="shared" si="24"/>
        <v>25</v>
      </c>
      <c r="F406" s="27" t="str">
        <f t="shared" ca="1" si="21"/>
        <v/>
      </c>
      <c r="G406" s="243"/>
      <c r="H406" s="238">
        <f t="shared" ca="1" si="22"/>
        <v>0</v>
      </c>
    </row>
    <row r="407" spans="2:8" x14ac:dyDescent="0.3">
      <c r="B407" s="228">
        <f t="shared" si="23"/>
        <v>16</v>
      </c>
      <c r="C407" s="39">
        <f t="shared" si="24"/>
        <v>1</v>
      </c>
      <c r="F407" s="27" t="str">
        <f t="shared" ca="1" si="21"/>
        <v/>
      </c>
      <c r="G407" s="243"/>
      <c r="H407" s="238">
        <f t="shared" ca="1" si="22"/>
        <v>0</v>
      </c>
    </row>
    <row r="408" spans="2:8" x14ac:dyDescent="0.3">
      <c r="B408" s="228">
        <f t="shared" si="23"/>
        <v>16</v>
      </c>
      <c r="C408" s="39">
        <f t="shared" si="24"/>
        <v>2</v>
      </c>
      <c r="F408" s="27" t="str">
        <f t="shared" ca="1" si="21"/>
        <v/>
      </c>
      <c r="G408" s="243"/>
      <c r="H408" s="238">
        <f t="shared" ca="1" si="22"/>
        <v>0</v>
      </c>
    </row>
    <row r="409" spans="2:8" x14ac:dyDescent="0.3">
      <c r="B409" s="228">
        <f>B384+1</f>
        <v>16</v>
      </c>
      <c r="C409" s="39">
        <f t="shared" si="24"/>
        <v>3</v>
      </c>
      <c r="F409" s="27" t="str">
        <f t="shared" ca="1" si="21"/>
        <v/>
      </c>
      <c r="G409" s="243"/>
      <c r="H409" s="238">
        <f t="shared" ca="1" si="22"/>
        <v>0</v>
      </c>
    </row>
    <row r="410" spans="2:8" x14ac:dyDescent="0.3">
      <c r="B410" s="228">
        <f t="shared" ref="B410:B473" si="25">B385+1</f>
        <v>16</v>
      </c>
      <c r="C410" s="39">
        <f t="shared" si="24"/>
        <v>4</v>
      </c>
      <c r="F410" s="27" t="str">
        <f t="shared" ca="1" si="21"/>
        <v/>
      </c>
      <c r="G410" s="243"/>
      <c r="H410" s="238">
        <f t="shared" ca="1" si="22"/>
        <v>0</v>
      </c>
    </row>
    <row r="411" spans="2:8" x14ac:dyDescent="0.3">
      <c r="B411" s="228">
        <f t="shared" si="25"/>
        <v>16</v>
      </c>
      <c r="C411" s="39">
        <f t="shared" si="24"/>
        <v>5</v>
      </c>
      <c r="F411" s="27" t="str">
        <f t="shared" ca="1" si="21"/>
        <v/>
      </c>
      <c r="G411" s="243"/>
      <c r="H411" s="238">
        <f t="shared" ca="1" si="22"/>
        <v>0</v>
      </c>
    </row>
    <row r="412" spans="2:8" x14ac:dyDescent="0.3">
      <c r="B412" s="228">
        <f t="shared" si="25"/>
        <v>16</v>
      </c>
      <c r="C412" s="39">
        <f t="shared" si="24"/>
        <v>6</v>
      </c>
      <c r="F412" s="27" t="str">
        <f t="shared" ca="1" si="21"/>
        <v/>
      </c>
      <c r="G412" s="243"/>
      <c r="H412" s="238">
        <f t="shared" ca="1" si="22"/>
        <v>0</v>
      </c>
    </row>
    <row r="413" spans="2:8" x14ac:dyDescent="0.3">
      <c r="B413" s="228">
        <f t="shared" si="25"/>
        <v>16</v>
      </c>
      <c r="C413" s="39">
        <f t="shared" si="24"/>
        <v>7</v>
      </c>
      <c r="F413" s="27" t="str">
        <f t="shared" ca="1" si="21"/>
        <v/>
      </c>
      <c r="G413" s="243"/>
      <c r="H413" s="238">
        <f t="shared" ca="1" si="22"/>
        <v>0</v>
      </c>
    </row>
    <row r="414" spans="2:8" x14ac:dyDescent="0.3">
      <c r="B414" s="228">
        <f t="shared" si="25"/>
        <v>16</v>
      </c>
      <c r="C414" s="39">
        <f t="shared" si="24"/>
        <v>8</v>
      </c>
      <c r="F414" s="27" t="str">
        <f t="shared" ca="1" si="21"/>
        <v/>
      </c>
      <c r="G414" s="243"/>
      <c r="H414" s="238">
        <f t="shared" ca="1" si="22"/>
        <v>0</v>
      </c>
    </row>
    <row r="415" spans="2:8" x14ac:dyDescent="0.3">
      <c r="B415" s="228">
        <f t="shared" si="25"/>
        <v>16</v>
      </c>
      <c r="C415" s="39">
        <f t="shared" si="24"/>
        <v>9</v>
      </c>
      <c r="F415" s="27" t="str">
        <f t="shared" ca="1" si="21"/>
        <v/>
      </c>
      <c r="G415" s="243"/>
      <c r="H415" s="238">
        <f t="shared" ca="1" si="22"/>
        <v>0</v>
      </c>
    </row>
    <row r="416" spans="2:8" x14ac:dyDescent="0.3">
      <c r="B416" s="228">
        <f t="shared" si="25"/>
        <v>16</v>
      </c>
      <c r="C416" s="39">
        <f t="shared" si="24"/>
        <v>10</v>
      </c>
      <c r="F416" s="27" t="str">
        <f t="shared" ca="1" si="21"/>
        <v/>
      </c>
      <c r="G416" s="243"/>
      <c r="H416" s="238">
        <f t="shared" ca="1" si="22"/>
        <v>0</v>
      </c>
    </row>
    <row r="417" spans="2:8" x14ac:dyDescent="0.3">
      <c r="B417" s="228">
        <f t="shared" si="25"/>
        <v>16</v>
      </c>
      <c r="C417" s="39">
        <f t="shared" si="24"/>
        <v>11</v>
      </c>
      <c r="F417" s="27" t="str">
        <f t="shared" ref="F417:F480" ca="1" si="26">VLOOKUP(B417,$C$5:$AD$29,C417+3,FALSE)</f>
        <v/>
      </c>
      <c r="G417" s="243"/>
      <c r="H417" s="238">
        <f t="shared" ca="1" si="22"/>
        <v>0</v>
      </c>
    </row>
    <row r="418" spans="2:8" x14ac:dyDescent="0.3">
      <c r="B418" s="228">
        <f t="shared" si="25"/>
        <v>16</v>
      </c>
      <c r="C418" s="39">
        <f t="shared" si="24"/>
        <v>12</v>
      </c>
      <c r="F418" s="27" t="str">
        <f t="shared" ca="1" si="26"/>
        <v/>
      </c>
      <c r="G418" s="243"/>
      <c r="H418" s="238">
        <f t="shared" ref="H418:H481" ca="1" si="27">COUNTIF($F$32:$F$656,G418)</f>
        <v>0</v>
      </c>
    </row>
    <row r="419" spans="2:8" x14ac:dyDescent="0.3">
      <c r="B419" s="228">
        <f t="shared" si="25"/>
        <v>16</v>
      </c>
      <c r="C419" s="39">
        <f t="shared" si="24"/>
        <v>13</v>
      </c>
      <c r="F419" s="27" t="str">
        <f t="shared" ca="1" si="26"/>
        <v/>
      </c>
      <c r="G419" s="243"/>
      <c r="H419" s="238">
        <f t="shared" ca="1" si="27"/>
        <v>0</v>
      </c>
    </row>
    <row r="420" spans="2:8" x14ac:dyDescent="0.3">
      <c r="B420" s="228">
        <f t="shared" si="25"/>
        <v>16</v>
      </c>
      <c r="C420" s="39">
        <f t="shared" si="24"/>
        <v>14</v>
      </c>
      <c r="F420" s="27" t="str">
        <f t="shared" ca="1" si="26"/>
        <v/>
      </c>
      <c r="G420" s="243"/>
      <c r="H420" s="238">
        <f t="shared" ca="1" si="27"/>
        <v>0</v>
      </c>
    </row>
    <row r="421" spans="2:8" x14ac:dyDescent="0.3">
      <c r="B421" s="228">
        <f t="shared" si="25"/>
        <v>16</v>
      </c>
      <c r="C421" s="39">
        <f t="shared" si="24"/>
        <v>15</v>
      </c>
      <c r="F421" s="27" t="str">
        <f t="shared" ca="1" si="26"/>
        <v/>
      </c>
      <c r="G421" s="243"/>
      <c r="H421" s="238">
        <f t="shared" ca="1" si="27"/>
        <v>0</v>
      </c>
    </row>
    <row r="422" spans="2:8" x14ac:dyDescent="0.3">
      <c r="B422" s="228">
        <f t="shared" si="25"/>
        <v>16</v>
      </c>
      <c r="C422" s="39">
        <f t="shared" si="24"/>
        <v>16</v>
      </c>
      <c r="F422" s="27" t="str">
        <f t="shared" ca="1" si="26"/>
        <v/>
      </c>
      <c r="G422" s="243"/>
      <c r="H422" s="238">
        <f t="shared" ca="1" si="27"/>
        <v>0</v>
      </c>
    </row>
    <row r="423" spans="2:8" x14ac:dyDescent="0.3">
      <c r="B423" s="228">
        <f t="shared" si="25"/>
        <v>16</v>
      </c>
      <c r="C423" s="39">
        <f t="shared" si="24"/>
        <v>17</v>
      </c>
      <c r="F423" s="27" t="str">
        <f t="shared" ca="1" si="26"/>
        <v/>
      </c>
      <c r="G423" s="243"/>
      <c r="H423" s="238">
        <f t="shared" ca="1" si="27"/>
        <v>0</v>
      </c>
    </row>
    <row r="424" spans="2:8" x14ac:dyDescent="0.3">
      <c r="B424" s="228">
        <f t="shared" si="25"/>
        <v>16</v>
      </c>
      <c r="C424" s="39">
        <f t="shared" si="24"/>
        <v>18</v>
      </c>
      <c r="F424" s="27" t="str">
        <f t="shared" ca="1" si="26"/>
        <v/>
      </c>
      <c r="G424" s="243"/>
      <c r="H424" s="238">
        <f t="shared" ca="1" si="27"/>
        <v>0</v>
      </c>
    </row>
    <row r="425" spans="2:8" x14ac:dyDescent="0.3">
      <c r="B425" s="228">
        <f t="shared" si="25"/>
        <v>16</v>
      </c>
      <c r="C425" s="39">
        <f t="shared" si="24"/>
        <v>19</v>
      </c>
      <c r="F425" s="27" t="str">
        <f t="shared" ca="1" si="26"/>
        <v/>
      </c>
      <c r="G425" s="243"/>
      <c r="H425" s="238">
        <f t="shared" ca="1" si="27"/>
        <v>0</v>
      </c>
    </row>
    <row r="426" spans="2:8" x14ac:dyDescent="0.3">
      <c r="B426" s="228">
        <f t="shared" si="25"/>
        <v>16</v>
      </c>
      <c r="C426" s="39">
        <f t="shared" si="24"/>
        <v>20</v>
      </c>
      <c r="F426" s="27" t="str">
        <f t="shared" ca="1" si="26"/>
        <v/>
      </c>
      <c r="G426" s="243"/>
      <c r="H426" s="238">
        <f t="shared" ca="1" si="27"/>
        <v>0</v>
      </c>
    </row>
    <row r="427" spans="2:8" x14ac:dyDescent="0.3">
      <c r="B427" s="228">
        <f t="shared" si="25"/>
        <v>16</v>
      </c>
      <c r="C427" s="39">
        <f t="shared" si="24"/>
        <v>21</v>
      </c>
      <c r="F427" s="27" t="str">
        <f t="shared" ca="1" si="26"/>
        <v/>
      </c>
      <c r="G427" s="243"/>
      <c r="H427" s="238">
        <f t="shared" ca="1" si="27"/>
        <v>0</v>
      </c>
    </row>
    <row r="428" spans="2:8" x14ac:dyDescent="0.3">
      <c r="B428" s="228">
        <f t="shared" si="25"/>
        <v>16</v>
      </c>
      <c r="C428" s="39">
        <f t="shared" si="24"/>
        <v>22</v>
      </c>
      <c r="F428" s="27" t="str">
        <f t="shared" ca="1" si="26"/>
        <v/>
      </c>
      <c r="G428" s="243"/>
      <c r="H428" s="238">
        <f t="shared" ca="1" si="27"/>
        <v>0</v>
      </c>
    </row>
    <row r="429" spans="2:8" x14ac:dyDescent="0.3">
      <c r="B429" s="228">
        <f t="shared" si="25"/>
        <v>16</v>
      </c>
      <c r="C429" s="39">
        <f t="shared" si="24"/>
        <v>23</v>
      </c>
      <c r="F429" s="27" t="str">
        <f t="shared" ca="1" si="26"/>
        <v/>
      </c>
      <c r="G429" s="243"/>
      <c r="H429" s="238">
        <f t="shared" ca="1" si="27"/>
        <v>0</v>
      </c>
    </row>
    <row r="430" spans="2:8" x14ac:dyDescent="0.3">
      <c r="B430" s="228">
        <f t="shared" si="25"/>
        <v>16</v>
      </c>
      <c r="C430" s="39">
        <f t="shared" si="24"/>
        <v>24</v>
      </c>
      <c r="F430" s="27" t="str">
        <f t="shared" ca="1" si="26"/>
        <v/>
      </c>
      <c r="G430" s="243"/>
      <c r="H430" s="238">
        <f t="shared" ca="1" si="27"/>
        <v>0</v>
      </c>
    </row>
    <row r="431" spans="2:8" x14ac:dyDescent="0.3">
      <c r="B431" s="228">
        <f t="shared" si="25"/>
        <v>16</v>
      </c>
      <c r="C431" s="39">
        <f t="shared" si="24"/>
        <v>25</v>
      </c>
      <c r="F431" s="27" t="str">
        <f t="shared" ca="1" si="26"/>
        <v/>
      </c>
      <c r="G431" s="243"/>
      <c r="H431" s="238">
        <f t="shared" ca="1" si="27"/>
        <v>0</v>
      </c>
    </row>
    <row r="432" spans="2:8" x14ac:dyDescent="0.3">
      <c r="B432" s="228">
        <f t="shared" si="25"/>
        <v>17</v>
      </c>
      <c r="C432" s="39">
        <f t="shared" si="24"/>
        <v>1</v>
      </c>
      <c r="F432" s="27" t="str">
        <f t="shared" ca="1" si="26"/>
        <v/>
      </c>
      <c r="G432" s="243"/>
      <c r="H432" s="238">
        <f t="shared" ca="1" si="27"/>
        <v>0</v>
      </c>
    </row>
    <row r="433" spans="2:8" x14ac:dyDescent="0.3">
      <c r="B433" s="228">
        <f t="shared" si="25"/>
        <v>17</v>
      </c>
      <c r="C433" s="39">
        <f t="shared" si="24"/>
        <v>2</v>
      </c>
      <c r="F433" s="27" t="str">
        <f t="shared" ca="1" si="26"/>
        <v/>
      </c>
      <c r="G433" s="243"/>
      <c r="H433" s="238">
        <f t="shared" ca="1" si="27"/>
        <v>0</v>
      </c>
    </row>
    <row r="434" spans="2:8" x14ac:dyDescent="0.3">
      <c r="B434" s="228">
        <f t="shared" si="25"/>
        <v>17</v>
      </c>
      <c r="C434" s="39">
        <f t="shared" si="24"/>
        <v>3</v>
      </c>
      <c r="F434" s="27" t="str">
        <f t="shared" ca="1" si="26"/>
        <v/>
      </c>
      <c r="G434" s="243"/>
      <c r="H434" s="238">
        <f t="shared" ca="1" si="27"/>
        <v>0</v>
      </c>
    </row>
    <row r="435" spans="2:8" x14ac:dyDescent="0.3">
      <c r="B435" s="228">
        <f t="shared" si="25"/>
        <v>17</v>
      </c>
      <c r="C435" s="39">
        <f t="shared" si="24"/>
        <v>4</v>
      </c>
      <c r="F435" s="27" t="str">
        <f t="shared" ca="1" si="26"/>
        <v/>
      </c>
      <c r="G435" s="243"/>
      <c r="H435" s="238">
        <f t="shared" ca="1" si="27"/>
        <v>0</v>
      </c>
    </row>
    <row r="436" spans="2:8" x14ac:dyDescent="0.3">
      <c r="B436" s="228">
        <f t="shared" si="25"/>
        <v>17</v>
      </c>
      <c r="C436" s="39">
        <f t="shared" si="24"/>
        <v>5</v>
      </c>
      <c r="F436" s="27" t="str">
        <f t="shared" ca="1" si="26"/>
        <v/>
      </c>
      <c r="G436" s="243"/>
      <c r="H436" s="238">
        <f t="shared" ca="1" si="27"/>
        <v>0</v>
      </c>
    </row>
    <row r="437" spans="2:8" x14ac:dyDescent="0.3">
      <c r="B437" s="228">
        <f t="shared" si="25"/>
        <v>17</v>
      </c>
      <c r="C437" s="39">
        <f t="shared" si="24"/>
        <v>6</v>
      </c>
      <c r="F437" s="27" t="str">
        <f t="shared" ca="1" si="26"/>
        <v/>
      </c>
      <c r="G437" s="243"/>
      <c r="H437" s="238">
        <f t="shared" ca="1" si="27"/>
        <v>0</v>
      </c>
    </row>
    <row r="438" spans="2:8" x14ac:dyDescent="0.3">
      <c r="B438" s="228">
        <f t="shared" si="25"/>
        <v>17</v>
      </c>
      <c r="C438" s="39">
        <f t="shared" si="24"/>
        <v>7</v>
      </c>
      <c r="F438" s="27" t="str">
        <f t="shared" ca="1" si="26"/>
        <v/>
      </c>
      <c r="G438" s="243"/>
      <c r="H438" s="238">
        <f t="shared" ca="1" si="27"/>
        <v>0</v>
      </c>
    </row>
    <row r="439" spans="2:8" x14ac:dyDescent="0.3">
      <c r="B439" s="228">
        <f t="shared" si="25"/>
        <v>17</v>
      </c>
      <c r="C439" s="39">
        <f t="shared" si="24"/>
        <v>8</v>
      </c>
      <c r="F439" s="27" t="str">
        <f t="shared" ca="1" si="26"/>
        <v/>
      </c>
      <c r="G439" s="243"/>
      <c r="H439" s="238">
        <f t="shared" ca="1" si="27"/>
        <v>0</v>
      </c>
    </row>
    <row r="440" spans="2:8" x14ac:dyDescent="0.3">
      <c r="B440" s="228">
        <f t="shared" si="25"/>
        <v>17</v>
      </c>
      <c r="C440" s="39">
        <f t="shared" si="24"/>
        <v>9</v>
      </c>
      <c r="F440" s="27" t="str">
        <f t="shared" ca="1" si="26"/>
        <v/>
      </c>
      <c r="G440" s="243"/>
      <c r="H440" s="238">
        <f t="shared" ca="1" si="27"/>
        <v>0</v>
      </c>
    </row>
    <row r="441" spans="2:8" x14ac:dyDescent="0.3">
      <c r="B441" s="228">
        <f t="shared" si="25"/>
        <v>17</v>
      </c>
      <c r="C441" s="39">
        <f t="shared" si="24"/>
        <v>10</v>
      </c>
      <c r="F441" s="27" t="str">
        <f t="shared" ca="1" si="26"/>
        <v/>
      </c>
      <c r="G441" s="243"/>
      <c r="H441" s="238">
        <f t="shared" ca="1" si="27"/>
        <v>0</v>
      </c>
    </row>
    <row r="442" spans="2:8" x14ac:dyDescent="0.3">
      <c r="B442" s="228">
        <f t="shared" si="25"/>
        <v>17</v>
      </c>
      <c r="C442" s="39">
        <f t="shared" ref="C442:C505" si="28">C417</f>
        <v>11</v>
      </c>
      <c r="F442" s="27" t="str">
        <f t="shared" ca="1" si="26"/>
        <v/>
      </c>
      <c r="G442" s="243"/>
      <c r="H442" s="238">
        <f t="shared" ca="1" si="27"/>
        <v>0</v>
      </c>
    </row>
    <row r="443" spans="2:8" x14ac:dyDescent="0.3">
      <c r="B443" s="228">
        <f t="shared" si="25"/>
        <v>17</v>
      </c>
      <c r="C443" s="39">
        <f t="shared" si="28"/>
        <v>12</v>
      </c>
      <c r="F443" s="27" t="str">
        <f t="shared" ca="1" si="26"/>
        <v/>
      </c>
      <c r="G443" s="243"/>
      <c r="H443" s="238">
        <f t="shared" ca="1" si="27"/>
        <v>0</v>
      </c>
    </row>
    <row r="444" spans="2:8" x14ac:dyDescent="0.3">
      <c r="B444" s="228">
        <f t="shared" si="25"/>
        <v>17</v>
      </c>
      <c r="C444" s="39">
        <f t="shared" si="28"/>
        <v>13</v>
      </c>
      <c r="F444" s="27" t="str">
        <f t="shared" ca="1" si="26"/>
        <v/>
      </c>
      <c r="G444" s="243"/>
      <c r="H444" s="238">
        <f t="shared" ca="1" si="27"/>
        <v>0</v>
      </c>
    </row>
    <row r="445" spans="2:8" x14ac:dyDescent="0.3">
      <c r="B445" s="228">
        <f t="shared" si="25"/>
        <v>17</v>
      </c>
      <c r="C445" s="39">
        <f t="shared" si="28"/>
        <v>14</v>
      </c>
      <c r="F445" s="27" t="str">
        <f t="shared" ca="1" si="26"/>
        <v/>
      </c>
      <c r="G445" s="243"/>
      <c r="H445" s="238">
        <f t="shared" ca="1" si="27"/>
        <v>0</v>
      </c>
    </row>
    <row r="446" spans="2:8" x14ac:dyDescent="0.3">
      <c r="B446" s="228">
        <f t="shared" si="25"/>
        <v>17</v>
      </c>
      <c r="C446" s="39">
        <f t="shared" si="28"/>
        <v>15</v>
      </c>
      <c r="F446" s="27" t="str">
        <f t="shared" ca="1" si="26"/>
        <v/>
      </c>
      <c r="G446" s="243"/>
      <c r="H446" s="238">
        <f t="shared" ca="1" si="27"/>
        <v>0</v>
      </c>
    </row>
    <row r="447" spans="2:8" x14ac:dyDescent="0.3">
      <c r="B447" s="228">
        <f t="shared" si="25"/>
        <v>17</v>
      </c>
      <c r="C447" s="39">
        <f t="shared" si="28"/>
        <v>16</v>
      </c>
      <c r="F447" s="27" t="str">
        <f t="shared" ca="1" si="26"/>
        <v/>
      </c>
      <c r="G447" s="243"/>
      <c r="H447" s="238">
        <f t="shared" ca="1" si="27"/>
        <v>0</v>
      </c>
    </row>
    <row r="448" spans="2:8" x14ac:dyDescent="0.3">
      <c r="B448" s="228">
        <f t="shared" si="25"/>
        <v>17</v>
      </c>
      <c r="C448" s="39">
        <f t="shared" si="28"/>
        <v>17</v>
      </c>
      <c r="F448" s="27" t="str">
        <f t="shared" ca="1" si="26"/>
        <v/>
      </c>
      <c r="G448" s="243"/>
      <c r="H448" s="238">
        <f t="shared" ca="1" si="27"/>
        <v>0</v>
      </c>
    </row>
    <row r="449" spans="2:8" x14ac:dyDescent="0.3">
      <c r="B449" s="228">
        <f t="shared" si="25"/>
        <v>17</v>
      </c>
      <c r="C449" s="39">
        <f t="shared" si="28"/>
        <v>18</v>
      </c>
      <c r="F449" s="27" t="str">
        <f t="shared" ca="1" si="26"/>
        <v/>
      </c>
      <c r="G449" s="243"/>
      <c r="H449" s="238">
        <f t="shared" ca="1" si="27"/>
        <v>0</v>
      </c>
    </row>
    <row r="450" spans="2:8" x14ac:dyDescent="0.3">
      <c r="B450" s="228">
        <f t="shared" si="25"/>
        <v>17</v>
      </c>
      <c r="C450" s="39">
        <f t="shared" si="28"/>
        <v>19</v>
      </c>
      <c r="F450" s="27" t="str">
        <f t="shared" ca="1" si="26"/>
        <v/>
      </c>
      <c r="G450" s="243"/>
      <c r="H450" s="238">
        <f t="shared" ca="1" si="27"/>
        <v>0</v>
      </c>
    </row>
    <row r="451" spans="2:8" x14ac:dyDescent="0.3">
      <c r="B451" s="228">
        <f t="shared" si="25"/>
        <v>17</v>
      </c>
      <c r="C451" s="39">
        <f t="shared" si="28"/>
        <v>20</v>
      </c>
      <c r="F451" s="27" t="str">
        <f t="shared" ca="1" si="26"/>
        <v/>
      </c>
      <c r="G451" s="243"/>
      <c r="H451" s="238">
        <f t="shared" ca="1" si="27"/>
        <v>0</v>
      </c>
    </row>
    <row r="452" spans="2:8" x14ac:dyDescent="0.3">
      <c r="B452" s="228">
        <f t="shared" si="25"/>
        <v>17</v>
      </c>
      <c r="C452" s="39">
        <f t="shared" si="28"/>
        <v>21</v>
      </c>
      <c r="F452" s="27" t="str">
        <f t="shared" ca="1" si="26"/>
        <v/>
      </c>
      <c r="G452" s="243"/>
      <c r="H452" s="238">
        <f t="shared" ca="1" si="27"/>
        <v>0</v>
      </c>
    </row>
    <row r="453" spans="2:8" x14ac:dyDescent="0.3">
      <c r="B453" s="228">
        <f t="shared" si="25"/>
        <v>17</v>
      </c>
      <c r="C453" s="39">
        <f t="shared" si="28"/>
        <v>22</v>
      </c>
      <c r="F453" s="27" t="str">
        <f t="shared" ca="1" si="26"/>
        <v/>
      </c>
      <c r="G453" s="243"/>
      <c r="H453" s="238">
        <f t="shared" ca="1" si="27"/>
        <v>0</v>
      </c>
    </row>
    <row r="454" spans="2:8" x14ac:dyDescent="0.3">
      <c r="B454" s="228">
        <f t="shared" si="25"/>
        <v>17</v>
      </c>
      <c r="C454" s="39">
        <f t="shared" si="28"/>
        <v>23</v>
      </c>
      <c r="F454" s="27" t="str">
        <f t="shared" ca="1" si="26"/>
        <v/>
      </c>
      <c r="G454" s="243"/>
      <c r="H454" s="238">
        <f t="shared" ca="1" si="27"/>
        <v>0</v>
      </c>
    </row>
    <row r="455" spans="2:8" x14ac:dyDescent="0.3">
      <c r="B455" s="228">
        <f t="shared" si="25"/>
        <v>17</v>
      </c>
      <c r="C455" s="39">
        <f t="shared" si="28"/>
        <v>24</v>
      </c>
      <c r="F455" s="27" t="str">
        <f t="shared" ca="1" si="26"/>
        <v/>
      </c>
      <c r="G455" s="243"/>
      <c r="H455" s="238">
        <f t="shared" ca="1" si="27"/>
        <v>0</v>
      </c>
    </row>
    <row r="456" spans="2:8" x14ac:dyDescent="0.3">
      <c r="B456" s="228">
        <f t="shared" si="25"/>
        <v>17</v>
      </c>
      <c r="C456" s="39">
        <f t="shared" si="28"/>
        <v>25</v>
      </c>
      <c r="F456" s="27" t="str">
        <f t="shared" ca="1" si="26"/>
        <v/>
      </c>
      <c r="G456" s="243"/>
      <c r="H456" s="238">
        <f t="shared" ca="1" si="27"/>
        <v>0</v>
      </c>
    </row>
    <row r="457" spans="2:8" x14ac:dyDescent="0.3">
      <c r="B457" s="228">
        <f t="shared" si="25"/>
        <v>18</v>
      </c>
      <c r="C457" s="39">
        <f t="shared" si="28"/>
        <v>1</v>
      </c>
      <c r="F457" s="27" t="str">
        <f t="shared" ca="1" si="26"/>
        <v/>
      </c>
      <c r="G457" s="243"/>
      <c r="H457" s="238">
        <f t="shared" ca="1" si="27"/>
        <v>0</v>
      </c>
    </row>
    <row r="458" spans="2:8" x14ac:dyDescent="0.3">
      <c r="B458" s="228">
        <f t="shared" si="25"/>
        <v>18</v>
      </c>
      <c r="C458" s="39">
        <f t="shared" si="28"/>
        <v>2</v>
      </c>
      <c r="F458" s="27" t="str">
        <f t="shared" ca="1" si="26"/>
        <v/>
      </c>
      <c r="G458" s="243"/>
      <c r="H458" s="238">
        <f t="shared" ca="1" si="27"/>
        <v>0</v>
      </c>
    </row>
    <row r="459" spans="2:8" x14ac:dyDescent="0.3">
      <c r="B459" s="228">
        <f t="shared" si="25"/>
        <v>18</v>
      </c>
      <c r="C459" s="39">
        <f t="shared" si="28"/>
        <v>3</v>
      </c>
      <c r="F459" s="27" t="str">
        <f t="shared" ca="1" si="26"/>
        <v/>
      </c>
      <c r="G459" s="243"/>
      <c r="H459" s="238">
        <f t="shared" ca="1" si="27"/>
        <v>0</v>
      </c>
    </row>
    <row r="460" spans="2:8" x14ac:dyDescent="0.3">
      <c r="B460" s="228">
        <f t="shared" si="25"/>
        <v>18</v>
      </c>
      <c r="C460" s="39">
        <f t="shared" si="28"/>
        <v>4</v>
      </c>
      <c r="F460" s="27" t="str">
        <f t="shared" ca="1" si="26"/>
        <v/>
      </c>
      <c r="G460" s="243"/>
      <c r="H460" s="238">
        <f t="shared" ca="1" si="27"/>
        <v>0</v>
      </c>
    </row>
    <row r="461" spans="2:8" x14ac:dyDescent="0.3">
      <c r="B461" s="228">
        <f t="shared" si="25"/>
        <v>18</v>
      </c>
      <c r="C461" s="39">
        <f t="shared" si="28"/>
        <v>5</v>
      </c>
      <c r="F461" s="27" t="str">
        <f t="shared" ca="1" si="26"/>
        <v/>
      </c>
      <c r="G461" s="243"/>
      <c r="H461" s="238">
        <f t="shared" ca="1" si="27"/>
        <v>0</v>
      </c>
    </row>
    <row r="462" spans="2:8" x14ac:dyDescent="0.3">
      <c r="B462" s="228">
        <f t="shared" si="25"/>
        <v>18</v>
      </c>
      <c r="C462" s="39">
        <f t="shared" si="28"/>
        <v>6</v>
      </c>
      <c r="F462" s="27" t="str">
        <f t="shared" ca="1" si="26"/>
        <v/>
      </c>
      <c r="G462" s="243"/>
      <c r="H462" s="238">
        <f t="shared" ca="1" si="27"/>
        <v>0</v>
      </c>
    </row>
    <row r="463" spans="2:8" x14ac:dyDescent="0.3">
      <c r="B463" s="228">
        <f t="shared" si="25"/>
        <v>18</v>
      </c>
      <c r="C463" s="39">
        <f t="shared" si="28"/>
        <v>7</v>
      </c>
      <c r="F463" s="27" t="str">
        <f t="shared" ca="1" si="26"/>
        <v/>
      </c>
      <c r="G463" s="243"/>
      <c r="H463" s="238">
        <f t="shared" ca="1" si="27"/>
        <v>0</v>
      </c>
    </row>
    <row r="464" spans="2:8" x14ac:dyDescent="0.3">
      <c r="B464" s="228">
        <f t="shared" si="25"/>
        <v>18</v>
      </c>
      <c r="C464" s="39">
        <f t="shared" si="28"/>
        <v>8</v>
      </c>
      <c r="F464" s="27" t="str">
        <f t="shared" ca="1" si="26"/>
        <v/>
      </c>
      <c r="G464" s="243"/>
      <c r="H464" s="238">
        <f t="shared" ca="1" si="27"/>
        <v>0</v>
      </c>
    </row>
    <row r="465" spans="2:8" x14ac:dyDescent="0.3">
      <c r="B465" s="228">
        <f t="shared" si="25"/>
        <v>18</v>
      </c>
      <c r="C465" s="39">
        <f t="shared" si="28"/>
        <v>9</v>
      </c>
      <c r="F465" s="27" t="str">
        <f t="shared" ca="1" si="26"/>
        <v/>
      </c>
      <c r="G465" s="243"/>
      <c r="H465" s="238">
        <f t="shared" ca="1" si="27"/>
        <v>0</v>
      </c>
    </row>
    <row r="466" spans="2:8" x14ac:dyDescent="0.3">
      <c r="B466" s="228">
        <f t="shared" si="25"/>
        <v>18</v>
      </c>
      <c r="C466" s="39">
        <f t="shared" si="28"/>
        <v>10</v>
      </c>
      <c r="F466" s="27" t="str">
        <f t="shared" ca="1" si="26"/>
        <v/>
      </c>
      <c r="G466" s="243"/>
      <c r="H466" s="238">
        <f t="shared" ca="1" si="27"/>
        <v>0</v>
      </c>
    </row>
    <row r="467" spans="2:8" x14ac:dyDescent="0.3">
      <c r="B467" s="228">
        <f t="shared" si="25"/>
        <v>18</v>
      </c>
      <c r="C467" s="39">
        <f t="shared" si="28"/>
        <v>11</v>
      </c>
      <c r="F467" s="27" t="str">
        <f t="shared" ca="1" si="26"/>
        <v/>
      </c>
      <c r="G467" s="243"/>
      <c r="H467" s="238">
        <f t="shared" ca="1" si="27"/>
        <v>0</v>
      </c>
    </row>
    <row r="468" spans="2:8" x14ac:dyDescent="0.3">
      <c r="B468" s="228">
        <f t="shared" si="25"/>
        <v>18</v>
      </c>
      <c r="C468" s="39">
        <f t="shared" si="28"/>
        <v>12</v>
      </c>
      <c r="F468" s="27" t="str">
        <f t="shared" ca="1" si="26"/>
        <v/>
      </c>
      <c r="G468" s="243"/>
      <c r="H468" s="238">
        <f t="shared" ca="1" si="27"/>
        <v>0</v>
      </c>
    </row>
    <row r="469" spans="2:8" x14ac:dyDescent="0.3">
      <c r="B469" s="228">
        <f t="shared" si="25"/>
        <v>18</v>
      </c>
      <c r="C469" s="39">
        <f t="shared" si="28"/>
        <v>13</v>
      </c>
      <c r="F469" s="27" t="str">
        <f t="shared" ca="1" si="26"/>
        <v/>
      </c>
      <c r="G469" s="243"/>
      <c r="H469" s="238">
        <f t="shared" ca="1" si="27"/>
        <v>0</v>
      </c>
    </row>
    <row r="470" spans="2:8" x14ac:dyDescent="0.3">
      <c r="B470" s="228">
        <f t="shared" si="25"/>
        <v>18</v>
      </c>
      <c r="C470" s="39">
        <f t="shared" si="28"/>
        <v>14</v>
      </c>
      <c r="F470" s="27" t="str">
        <f t="shared" ca="1" si="26"/>
        <v/>
      </c>
      <c r="G470" s="243"/>
      <c r="H470" s="238">
        <f t="shared" ca="1" si="27"/>
        <v>0</v>
      </c>
    </row>
    <row r="471" spans="2:8" x14ac:dyDescent="0.3">
      <c r="B471" s="228">
        <f t="shared" si="25"/>
        <v>18</v>
      </c>
      <c r="C471" s="39">
        <f t="shared" si="28"/>
        <v>15</v>
      </c>
      <c r="F471" s="27" t="str">
        <f t="shared" ca="1" si="26"/>
        <v/>
      </c>
      <c r="G471" s="243"/>
      <c r="H471" s="238">
        <f t="shared" ca="1" si="27"/>
        <v>0</v>
      </c>
    </row>
    <row r="472" spans="2:8" x14ac:dyDescent="0.3">
      <c r="B472" s="228">
        <f t="shared" si="25"/>
        <v>18</v>
      </c>
      <c r="C472" s="39">
        <f t="shared" si="28"/>
        <v>16</v>
      </c>
      <c r="F472" s="27" t="str">
        <f t="shared" ca="1" si="26"/>
        <v/>
      </c>
      <c r="G472" s="243"/>
      <c r="H472" s="238">
        <f t="shared" ca="1" si="27"/>
        <v>0</v>
      </c>
    </row>
    <row r="473" spans="2:8" x14ac:dyDescent="0.3">
      <c r="B473" s="228">
        <f t="shared" si="25"/>
        <v>18</v>
      </c>
      <c r="C473" s="39">
        <f t="shared" si="28"/>
        <v>17</v>
      </c>
      <c r="F473" s="27" t="str">
        <f t="shared" ca="1" si="26"/>
        <v/>
      </c>
      <c r="G473" s="243"/>
      <c r="H473" s="238">
        <f t="shared" ca="1" si="27"/>
        <v>0</v>
      </c>
    </row>
    <row r="474" spans="2:8" x14ac:dyDescent="0.3">
      <c r="B474" s="228">
        <f t="shared" ref="B474:B537" si="29">B449+1</f>
        <v>18</v>
      </c>
      <c r="C474" s="39">
        <f t="shared" si="28"/>
        <v>18</v>
      </c>
      <c r="F474" s="27" t="str">
        <f t="shared" ca="1" si="26"/>
        <v/>
      </c>
      <c r="G474" s="243"/>
      <c r="H474" s="238">
        <f t="shared" ca="1" si="27"/>
        <v>0</v>
      </c>
    </row>
    <row r="475" spans="2:8" x14ac:dyDescent="0.3">
      <c r="B475" s="228">
        <f t="shared" si="29"/>
        <v>18</v>
      </c>
      <c r="C475" s="39">
        <f t="shared" si="28"/>
        <v>19</v>
      </c>
      <c r="F475" s="27" t="str">
        <f t="shared" ca="1" si="26"/>
        <v/>
      </c>
      <c r="G475" s="243"/>
      <c r="H475" s="238">
        <f t="shared" ca="1" si="27"/>
        <v>0</v>
      </c>
    </row>
    <row r="476" spans="2:8" x14ac:dyDescent="0.3">
      <c r="B476" s="228">
        <f t="shared" si="29"/>
        <v>18</v>
      </c>
      <c r="C476" s="39">
        <f t="shared" si="28"/>
        <v>20</v>
      </c>
      <c r="F476" s="27" t="str">
        <f t="shared" ca="1" si="26"/>
        <v/>
      </c>
      <c r="G476" s="243"/>
      <c r="H476" s="238">
        <f t="shared" ca="1" si="27"/>
        <v>0</v>
      </c>
    </row>
    <row r="477" spans="2:8" x14ac:dyDescent="0.3">
      <c r="B477" s="228">
        <f t="shared" si="29"/>
        <v>18</v>
      </c>
      <c r="C477" s="39">
        <f t="shared" si="28"/>
        <v>21</v>
      </c>
      <c r="F477" s="27" t="str">
        <f t="shared" ca="1" si="26"/>
        <v/>
      </c>
      <c r="G477" s="243"/>
      <c r="H477" s="238">
        <f t="shared" ca="1" si="27"/>
        <v>0</v>
      </c>
    </row>
    <row r="478" spans="2:8" x14ac:dyDescent="0.3">
      <c r="B478" s="228">
        <f t="shared" si="29"/>
        <v>18</v>
      </c>
      <c r="C478" s="39">
        <f t="shared" si="28"/>
        <v>22</v>
      </c>
      <c r="F478" s="27" t="str">
        <f t="shared" ca="1" si="26"/>
        <v/>
      </c>
      <c r="G478" s="243"/>
      <c r="H478" s="238">
        <f t="shared" ca="1" si="27"/>
        <v>0</v>
      </c>
    </row>
    <row r="479" spans="2:8" x14ac:dyDescent="0.3">
      <c r="B479" s="228">
        <f t="shared" si="29"/>
        <v>18</v>
      </c>
      <c r="C479" s="39">
        <f t="shared" si="28"/>
        <v>23</v>
      </c>
      <c r="F479" s="27" t="str">
        <f t="shared" ca="1" si="26"/>
        <v/>
      </c>
      <c r="G479" s="243"/>
      <c r="H479" s="238">
        <f t="shared" ca="1" si="27"/>
        <v>0</v>
      </c>
    </row>
    <row r="480" spans="2:8" x14ac:dyDescent="0.3">
      <c r="B480" s="228">
        <f t="shared" si="29"/>
        <v>18</v>
      </c>
      <c r="C480" s="39">
        <f t="shared" si="28"/>
        <v>24</v>
      </c>
      <c r="F480" s="27" t="str">
        <f t="shared" ca="1" si="26"/>
        <v/>
      </c>
      <c r="G480" s="243"/>
      <c r="H480" s="238">
        <f t="shared" ca="1" si="27"/>
        <v>0</v>
      </c>
    </row>
    <row r="481" spans="2:8" x14ac:dyDescent="0.3">
      <c r="B481" s="228">
        <f t="shared" si="29"/>
        <v>18</v>
      </c>
      <c r="C481" s="39">
        <f t="shared" si="28"/>
        <v>25</v>
      </c>
      <c r="F481" s="27" t="str">
        <f t="shared" ref="F481:F544" ca="1" si="30">VLOOKUP(B481,$C$5:$AD$29,C481+3,FALSE)</f>
        <v/>
      </c>
      <c r="G481" s="243"/>
      <c r="H481" s="238">
        <f t="shared" ca="1" si="27"/>
        <v>0</v>
      </c>
    </row>
    <row r="482" spans="2:8" x14ac:dyDescent="0.3">
      <c r="B482" s="228">
        <f t="shared" si="29"/>
        <v>19</v>
      </c>
      <c r="C482" s="39">
        <f t="shared" si="28"/>
        <v>1</v>
      </c>
      <c r="F482" s="27" t="str">
        <f t="shared" ca="1" si="30"/>
        <v/>
      </c>
      <c r="G482" s="243"/>
      <c r="H482" s="238">
        <f t="shared" ref="H482:H545" ca="1" si="31">COUNTIF($F$32:$F$656,G482)</f>
        <v>0</v>
      </c>
    </row>
    <row r="483" spans="2:8" x14ac:dyDescent="0.3">
      <c r="B483" s="228">
        <f t="shared" si="29"/>
        <v>19</v>
      </c>
      <c r="C483" s="39">
        <f t="shared" si="28"/>
        <v>2</v>
      </c>
      <c r="F483" s="27" t="str">
        <f t="shared" ca="1" si="30"/>
        <v/>
      </c>
      <c r="G483" s="243"/>
      <c r="H483" s="238">
        <f t="shared" ca="1" si="31"/>
        <v>0</v>
      </c>
    </row>
    <row r="484" spans="2:8" x14ac:dyDescent="0.3">
      <c r="B484" s="228">
        <f t="shared" si="29"/>
        <v>19</v>
      </c>
      <c r="C484" s="39">
        <f t="shared" si="28"/>
        <v>3</v>
      </c>
      <c r="F484" s="27" t="str">
        <f t="shared" ca="1" si="30"/>
        <v/>
      </c>
      <c r="G484" s="243"/>
      <c r="H484" s="238">
        <f t="shared" ca="1" si="31"/>
        <v>0</v>
      </c>
    </row>
    <row r="485" spans="2:8" x14ac:dyDescent="0.3">
      <c r="B485" s="228">
        <f t="shared" si="29"/>
        <v>19</v>
      </c>
      <c r="C485" s="39">
        <f t="shared" si="28"/>
        <v>4</v>
      </c>
      <c r="F485" s="27" t="str">
        <f t="shared" ca="1" si="30"/>
        <v/>
      </c>
      <c r="G485" s="243"/>
      <c r="H485" s="238">
        <f t="shared" ca="1" si="31"/>
        <v>0</v>
      </c>
    </row>
    <row r="486" spans="2:8" x14ac:dyDescent="0.3">
      <c r="B486" s="228">
        <f t="shared" si="29"/>
        <v>19</v>
      </c>
      <c r="C486" s="39">
        <f t="shared" si="28"/>
        <v>5</v>
      </c>
      <c r="F486" s="27" t="str">
        <f t="shared" ca="1" si="30"/>
        <v/>
      </c>
      <c r="G486" s="243"/>
      <c r="H486" s="238">
        <f t="shared" ca="1" si="31"/>
        <v>0</v>
      </c>
    </row>
    <row r="487" spans="2:8" x14ac:dyDescent="0.3">
      <c r="B487" s="228">
        <f t="shared" si="29"/>
        <v>19</v>
      </c>
      <c r="C487" s="39">
        <f t="shared" si="28"/>
        <v>6</v>
      </c>
      <c r="F487" s="27" t="str">
        <f t="shared" ca="1" si="30"/>
        <v/>
      </c>
      <c r="G487" s="243"/>
      <c r="H487" s="238">
        <f t="shared" ca="1" si="31"/>
        <v>0</v>
      </c>
    </row>
    <row r="488" spans="2:8" x14ac:dyDescent="0.3">
      <c r="B488" s="228">
        <f t="shared" si="29"/>
        <v>19</v>
      </c>
      <c r="C488" s="39">
        <f t="shared" si="28"/>
        <v>7</v>
      </c>
      <c r="F488" s="27" t="str">
        <f t="shared" ca="1" si="30"/>
        <v/>
      </c>
      <c r="G488" s="243"/>
      <c r="H488" s="238">
        <f t="shared" ca="1" si="31"/>
        <v>0</v>
      </c>
    </row>
    <row r="489" spans="2:8" x14ac:dyDescent="0.3">
      <c r="B489" s="228">
        <f t="shared" si="29"/>
        <v>19</v>
      </c>
      <c r="C489" s="39">
        <f t="shared" si="28"/>
        <v>8</v>
      </c>
      <c r="F489" s="27" t="str">
        <f t="shared" ca="1" si="30"/>
        <v/>
      </c>
      <c r="G489" s="243"/>
      <c r="H489" s="238">
        <f t="shared" ca="1" si="31"/>
        <v>0</v>
      </c>
    </row>
    <row r="490" spans="2:8" x14ac:dyDescent="0.3">
      <c r="B490" s="228">
        <f t="shared" si="29"/>
        <v>19</v>
      </c>
      <c r="C490" s="39">
        <f t="shared" si="28"/>
        <v>9</v>
      </c>
      <c r="F490" s="27" t="str">
        <f t="shared" ca="1" si="30"/>
        <v/>
      </c>
      <c r="G490" s="243"/>
      <c r="H490" s="238">
        <f t="shared" ca="1" si="31"/>
        <v>0</v>
      </c>
    </row>
    <row r="491" spans="2:8" x14ac:dyDescent="0.3">
      <c r="B491" s="228">
        <f t="shared" si="29"/>
        <v>19</v>
      </c>
      <c r="C491" s="39">
        <f t="shared" si="28"/>
        <v>10</v>
      </c>
      <c r="F491" s="27" t="str">
        <f t="shared" ca="1" si="30"/>
        <v/>
      </c>
      <c r="G491" s="243"/>
      <c r="H491" s="238">
        <f t="shared" ca="1" si="31"/>
        <v>0</v>
      </c>
    </row>
    <row r="492" spans="2:8" x14ac:dyDescent="0.3">
      <c r="B492" s="228">
        <f t="shared" si="29"/>
        <v>19</v>
      </c>
      <c r="C492" s="39">
        <f t="shared" si="28"/>
        <v>11</v>
      </c>
      <c r="F492" s="27" t="str">
        <f t="shared" ca="1" si="30"/>
        <v/>
      </c>
      <c r="G492" s="243"/>
      <c r="H492" s="238">
        <f t="shared" ca="1" si="31"/>
        <v>0</v>
      </c>
    </row>
    <row r="493" spans="2:8" x14ac:dyDescent="0.3">
      <c r="B493" s="228">
        <f t="shared" si="29"/>
        <v>19</v>
      </c>
      <c r="C493" s="39">
        <f t="shared" si="28"/>
        <v>12</v>
      </c>
      <c r="F493" s="27" t="str">
        <f t="shared" ca="1" si="30"/>
        <v/>
      </c>
      <c r="G493" s="243"/>
      <c r="H493" s="238">
        <f t="shared" ca="1" si="31"/>
        <v>0</v>
      </c>
    </row>
    <row r="494" spans="2:8" x14ac:dyDescent="0.3">
      <c r="B494" s="228">
        <f t="shared" si="29"/>
        <v>19</v>
      </c>
      <c r="C494" s="39">
        <f t="shared" si="28"/>
        <v>13</v>
      </c>
      <c r="F494" s="27" t="str">
        <f t="shared" ca="1" si="30"/>
        <v/>
      </c>
      <c r="G494" s="243"/>
      <c r="H494" s="238">
        <f t="shared" ca="1" si="31"/>
        <v>0</v>
      </c>
    </row>
    <row r="495" spans="2:8" x14ac:dyDescent="0.3">
      <c r="B495" s="228">
        <f t="shared" si="29"/>
        <v>19</v>
      </c>
      <c r="C495" s="39">
        <f t="shared" si="28"/>
        <v>14</v>
      </c>
      <c r="F495" s="27" t="str">
        <f t="shared" ca="1" si="30"/>
        <v/>
      </c>
      <c r="G495" s="243"/>
      <c r="H495" s="238">
        <f t="shared" ca="1" si="31"/>
        <v>0</v>
      </c>
    </row>
    <row r="496" spans="2:8" x14ac:dyDescent="0.3">
      <c r="B496" s="228">
        <f t="shared" si="29"/>
        <v>19</v>
      </c>
      <c r="C496" s="39">
        <f t="shared" si="28"/>
        <v>15</v>
      </c>
      <c r="F496" s="27" t="str">
        <f t="shared" ca="1" si="30"/>
        <v/>
      </c>
      <c r="G496" s="243"/>
      <c r="H496" s="238">
        <f t="shared" ca="1" si="31"/>
        <v>0</v>
      </c>
    </row>
    <row r="497" spans="2:8" x14ac:dyDescent="0.3">
      <c r="B497" s="228">
        <f t="shared" si="29"/>
        <v>19</v>
      </c>
      <c r="C497" s="39">
        <f t="shared" si="28"/>
        <v>16</v>
      </c>
      <c r="F497" s="27" t="str">
        <f t="shared" ca="1" si="30"/>
        <v/>
      </c>
      <c r="G497" s="243"/>
      <c r="H497" s="238">
        <f t="shared" ca="1" si="31"/>
        <v>0</v>
      </c>
    </row>
    <row r="498" spans="2:8" x14ac:dyDescent="0.3">
      <c r="B498" s="228">
        <f t="shared" si="29"/>
        <v>19</v>
      </c>
      <c r="C498" s="39">
        <f t="shared" si="28"/>
        <v>17</v>
      </c>
      <c r="F498" s="27" t="str">
        <f t="shared" ca="1" si="30"/>
        <v/>
      </c>
      <c r="G498" s="243"/>
      <c r="H498" s="238">
        <f t="shared" ca="1" si="31"/>
        <v>0</v>
      </c>
    </row>
    <row r="499" spans="2:8" x14ac:dyDescent="0.3">
      <c r="B499" s="228">
        <f t="shared" si="29"/>
        <v>19</v>
      </c>
      <c r="C499" s="39">
        <f t="shared" si="28"/>
        <v>18</v>
      </c>
      <c r="F499" s="27" t="str">
        <f t="shared" ca="1" si="30"/>
        <v/>
      </c>
      <c r="G499" s="243"/>
      <c r="H499" s="238">
        <f t="shared" ca="1" si="31"/>
        <v>0</v>
      </c>
    </row>
    <row r="500" spans="2:8" x14ac:dyDescent="0.3">
      <c r="B500" s="228">
        <f t="shared" si="29"/>
        <v>19</v>
      </c>
      <c r="C500" s="39">
        <f t="shared" si="28"/>
        <v>19</v>
      </c>
      <c r="F500" s="27" t="str">
        <f t="shared" ca="1" si="30"/>
        <v/>
      </c>
      <c r="G500" s="243"/>
      <c r="H500" s="238">
        <f t="shared" ca="1" si="31"/>
        <v>0</v>
      </c>
    </row>
    <row r="501" spans="2:8" x14ac:dyDescent="0.3">
      <c r="B501" s="228">
        <f t="shared" si="29"/>
        <v>19</v>
      </c>
      <c r="C501" s="39">
        <f t="shared" si="28"/>
        <v>20</v>
      </c>
      <c r="F501" s="27" t="str">
        <f t="shared" ca="1" si="30"/>
        <v/>
      </c>
      <c r="G501" s="243"/>
      <c r="H501" s="238">
        <f t="shared" ca="1" si="31"/>
        <v>0</v>
      </c>
    </row>
    <row r="502" spans="2:8" x14ac:dyDescent="0.3">
      <c r="B502" s="228">
        <f t="shared" si="29"/>
        <v>19</v>
      </c>
      <c r="C502" s="39">
        <f t="shared" si="28"/>
        <v>21</v>
      </c>
      <c r="F502" s="27" t="str">
        <f t="shared" ca="1" si="30"/>
        <v/>
      </c>
      <c r="G502" s="243"/>
      <c r="H502" s="238">
        <f t="shared" ca="1" si="31"/>
        <v>0</v>
      </c>
    </row>
    <row r="503" spans="2:8" x14ac:dyDescent="0.3">
      <c r="B503" s="228">
        <f t="shared" si="29"/>
        <v>19</v>
      </c>
      <c r="C503" s="39">
        <f t="shared" si="28"/>
        <v>22</v>
      </c>
      <c r="F503" s="27" t="str">
        <f t="shared" ca="1" si="30"/>
        <v/>
      </c>
      <c r="G503" s="243"/>
      <c r="H503" s="238">
        <f t="shared" ca="1" si="31"/>
        <v>0</v>
      </c>
    </row>
    <row r="504" spans="2:8" x14ac:dyDescent="0.3">
      <c r="B504" s="228">
        <f t="shared" si="29"/>
        <v>19</v>
      </c>
      <c r="C504" s="39">
        <f t="shared" si="28"/>
        <v>23</v>
      </c>
      <c r="F504" s="27" t="str">
        <f t="shared" ca="1" si="30"/>
        <v/>
      </c>
      <c r="G504" s="243"/>
      <c r="H504" s="238">
        <f t="shared" ca="1" si="31"/>
        <v>0</v>
      </c>
    </row>
    <row r="505" spans="2:8" x14ac:dyDescent="0.3">
      <c r="B505" s="228">
        <f t="shared" si="29"/>
        <v>19</v>
      </c>
      <c r="C505" s="39">
        <f t="shared" si="28"/>
        <v>24</v>
      </c>
      <c r="F505" s="27" t="str">
        <f t="shared" ca="1" si="30"/>
        <v/>
      </c>
      <c r="G505" s="243"/>
      <c r="H505" s="238">
        <f t="shared" ca="1" si="31"/>
        <v>0</v>
      </c>
    </row>
    <row r="506" spans="2:8" x14ac:dyDescent="0.3">
      <c r="B506" s="228">
        <f t="shared" si="29"/>
        <v>19</v>
      </c>
      <c r="C506" s="39">
        <f t="shared" ref="C506:C569" si="32">C481</f>
        <v>25</v>
      </c>
      <c r="F506" s="27" t="str">
        <f t="shared" ca="1" si="30"/>
        <v/>
      </c>
      <c r="G506" s="243"/>
      <c r="H506" s="238">
        <f t="shared" ca="1" si="31"/>
        <v>0</v>
      </c>
    </row>
    <row r="507" spans="2:8" x14ac:dyDescent="0.3">
      <c r="B507" s="228">
        <f t="shared" si="29"/>
        <v>20</v>
      </c>
      <c r="C507" s="39">
        <f t="shared" si="32"/>
        <v>1</v>
      </c>
      <c r="F507" s="27" t="str">
        <f t="shared" ca="1" si="30"/>
        <v/>
      </c>
      <c r="G507" s="243"/>
      <c r="H507" s="238">
        <f t="shared" ca="1" si="31"/>
        <v>0</v>
      </c>
    </row>
    <row r="508" spans="2:8" x14ac:dyDescent="0.3">
      <c r="B508" s="228">
        <f t="shared" si="29"/>
        <v>20</v>
      </c>
      <c r="C508" s="39">
        <f t="shared" si="32"/>
        <v>2</v>
      </c>
      <c r="F508" s="27" t="str">
        <f t="shared" ca="1" si="30"/>
        <v/>
      </c>
      <c r="G508" s="243"/>
      <c r="H508" s="238">
        <f t="shared" ca="1" si="31"/>
        <v>0</v>
      </c>
    </row>
    <row r="509" spans="2:8" x14ac:dyDescent="0.3">
      <c r="B509" s="228">
        <f t="shared" si="29"/>
        <v>20</v>
      </c>
      <c r="C509" s="39">
        <f t="shared" si="32"/>
        <v>3</v>
      </c>
      <c r="F509" s="27" t="str">
        <f t="shared" ca="1" si="30"/>
        <v/>
      </c>
      <c r="G509" s="243"/>
      <c r="H509" s="238">
        <f t="shared" ca="1" si="31"/>
        <v>0</v>
      </c>
    </row>
    <row r="510" spans="2:8" x14ac:dyDescent="0.3">
      <c r="B510" s="228">
        <f t="shared" si="29"/>
        <v>20</v>
      </c>
      <c r="C510" s="39">
        <f t="shared" si="32"/>
        <v>4</v>
      </c>
      <c r="F510" s="27" t="str">
        <f t="shared" ca="1" si="30"/>
        <v/>
      </c>
      <c r="G510" s="243"/>
      <c r="H510" s="238">
        <f t="shared" ca="1" si="31"/>
        <v>0</v>
      </c>
    </row>
    <row r="511" spans="2:8" x14ac:dyDescent="0.3">
      <c r="B511" s="228">
        <f t="shared" si="29"/>
        <v>20</v>
      </c>
      <c r="C511" s="39">
        <f t="shared" si="32"/>
        <v>5</v>
      </c>
      <c r="F511" s="27" t="str">
        <f t="shared" ca="1" si="30"/>
        <v/>
      </c>
      <c r="G511" s="243"/>
      <c r="H511" s="238">
        <f t="shared" ca="1" si="31"/>
        <v>0</v>
      </c>
    </row>
    <row r="512" spans="2:8" x14ac:dyDescent="0.3">
      <c r="B512" s="228">
        <f t="shared" si="29"/>
        <v>20</v>
      </c>
      <c r="C512" s="39">
        <f t="shared" si="32"/>
        <v>6</v>
      </c>
      <c r="F512" s="27" t="str">
        <f t="shared" ca="1" si="30"/>
        <v/>
      </c>
      <c r="G512" s="243"/>
      <c r="H512" s="238">
        <f t="shared" ca="1" si="31"/>
        <v>0</v>
      </c>
    </row>
    <row r="513" spans="2:8" x14ac:dyDescent="0.3">
      <c r="B513" s="228">
        <f t="shared" si="29"/>
        <v>20</v>
      </c>
      <c r="C513" s="39">
        <f t="shared" si="32"/>
        <v>7</v>
      </c>
      <c r="F513" s="27" t="str">
        <f t="shared" ca="1" si="30"/>
        <v/>
      </c>
      <c r="G513" s="243"/>
      <c r="H513" s="238">
        <f t="shared" ca="1" si="31"/>
        <v>0</v>
      </c>
    </row>
    <row r="514" spans="2:8" x14ac:dyDescent="0.3">
      <c r="B514" s="228">
        <f t="shared" si="29"/>
        <v>20</v>
      </c>
      <c r="C514" s="39">
        <f t="shared" si="32"/>
        <v>8</v>
      </c>
      <c r="F514" s="27" t="str">
        <f t="shared" ca="1" si="30"/>
        <v/>
      </c>
      <c r="G514" s="243"/>
      <c r="H514" s="238">
        <f t="shared" ca="1" si="31"/>
        <v>0</v>
      </c>
    </row>
    <row r="515" spans="2:8" x14ac:dyDescent="0.3">
      <c r="B515" s="228">
        <f t="shared" si="29"/>
        <v>20</v>
      </c>
      <c r="C515" s="39">
        <f t="shared" si="32"/>
        <v>9</v>
      </c>
      <c r="F515" s="27" t="str">
        <f t="shared" ca="1" si="30"/>
        <v/>
      </c>
      <c r="G515" s="243"/>
      <c r="H515" s="238">
        <f t="shared" ca="1" si="31"/>
        <v>0</v>
      </c>
    </row>
    <row r="516" spans="2:8" x14ac:dyDescent="0.3">
      <c r="B516" s="228">
        <f t="shared" si="29"/>
        <v>20</v>
      </c>
      <c r="C516" s="39">
        <f t="shared" si="32"/>
        <v>10</v>
      </c>
      <c r="F516" s="27" t="str">
        <f t="shared" ca="1" si="30"/>
        <v/>
      </c>
      <c r="G516" s="243"/>
      <c r="H516" s="238">
        <f t="shared" ca="1" si="31"/>
        <v>0</v>
      </c>
    </row>
    <row r="517" spans="2:8" x14ac:dyDescent="0.3">
      <c r="B517" s="228">
        <f t="shared" si="29"/>
        <v>20</v>
      </c>
      <c r="C517" s="39">
        <f t="shared" si="32"/>
        <v>11</v>
      </c>
      <c r="F517" s="27" t="str">
        <f t="shared" ca="1" si="30"/>
        <v/>
      </c>
      <c r="G517" s="243"/>
      <c r="H517" s="238">
        <f t="shared" ca="1" si="31"/>
        <v>0</v>
      </c>
    </row>
    <row r="518" spans="2:8" x14ac:dyDescent="0.3">
      <c r="B518" s="228">
        <f t="shared" si="29"/>
        <v>20</v>
      </c>
      <c r="C518" s="39">
        <f t="shared" si="32"/>
        <v>12</v>
      </c>
      <c r="F518" s="27" t="str">
        <f t="shared" ca="1" si="30"/>
        <v/>
      </c>
      <c r="G518" s="243"/>
      <c r="H518" s="238">
        <f t="shared" ca="1" si="31"/>
        <v>0</v>
      </c>
    </row>
    <row r="519" spans="2:8" x14ac:dyDescent="0.3">
      <c r="B519" s="228">
        <f t="shared" si="29"/>
        <v>20</v>
      </c>
      <c r="C519" s="39">
        <f t="shared" si="32"/>
        <v>13</v>
      </c>
      <c r="F519" s="27" t="str">
        <f t="shared" ca="1" si="30"/>
        <v/>
      </c>
      <c r="G519" s="243"/>
      <c r="H519" s="238">
        <f t="shared" ca="1" si="31"/>
        <v>0</v>
      </c>
    </row>
    <row r="520" spans="2:8" x14ac:dyDescent="0.3">
      <c r="B520" s="228">
        <f t="shared" si="29"/>
        <v>20</v>
      </c>
      <c r="C520" s="39">
        <f t="shared" si="32"/>
        <v>14</v>
      </c>
      <c r="F520" s="27" t="str">
        <f t="shared" ca="1" si="30"/>
        <v/>
      </c>
      <c r="G520" s="243"/>
      <c r="H520" s="238">
        <f t="shared" ca="1" si="31"/>
        <v>0</v>
      </c>
    </row>
    <row r="521" spans="2:8" x14ac:dyDescent="0.3">
      <c r="B521" s="228">
        <f t="shared" si="29"/>
        <v>20</v>
      </c>
      <c r="C521" s="39">
        <f t="shared" si="32"/>
        <v>15</v>
      </c>
      <c r="F521" s="27" t="str">
        <f t="shared" ca="1" si="30"/>
        <v/>
      </c>
      <c r="G521" s="243"/>
      <c r="H521" s="238">
        <f t="shared" ca="1" si="31"/>
        <v>0</v>
      </c>
    </row>
    <row r="522" spans="2:8" x14ac:dyDescent="0.3">
      <c r="B522" s="228">
        <f t="shared" si="29"/>
        <v>20</v>
      </c>
      <c r="C522" s="39">
        <f t="shared" si="32"/>
        <v>16</v>
      </c>
      <c r="F522" s="27" t="str">
        <f t="shared" ca="1" si="30"/>
        <v/>
      </c>
      <c r="G522" s="243"/>
      <c r="H522" s="238">
        <f t="shared" ca="1" si="31"/>
        <v>0</v>
      </c>
    </row>
    <row r="523" spans="2:8" x14ac:dyDescent="0.3">
      <c r="B523" s="228">
        <f t="shared" si="29"/>
        <v>20</v>
      </c>
      <c r="C523" s="39">
        <f t="shared" si="32"/>
        <v>17</v>
      </c>
      <c r="F523" s="27" t="str">
        <f t="shared" ca="1" si="30"/>
        <v/>
      </c>
      <c r="G523" s="243"/>
      <c r="H523" s="238">
        <f t="shared" ca="1" si="31"/>
        <v>0</v>
      </c>
    </row>
    <row r="524" spans="2:8" x14ac:dyDescent="0.3">
      <c r="B524" s="228">
        <f t="shared" si="29"/>
        <v>20</v>
      </c>
      <c r="C524" s="39">
        <f t="shared" si="32"/>
        <v>18</v>
      </c>
      <c r="F524" s="27" t="str">
        <f t="shared" ca="1" si="30"/>
        <v/>
      </c>
      <c r="G524" s="243"/>
      <c r="H524" s="238">
        <f t="shared" ca="1" si="31"/>
        <v>0</v>
      </c>
    </row>
    <row r="525" spans="2:8" x14ac:dyDescent="0.3">
      <c r="B525" s="228">
        <f t="shared" si="29"/>
        <v>20</v>
      </c>
      <c r="C525" s="39">
        <f t="shared" si="32"/>
        <v>19</v>
      </c>
      <c r="F525" s="27" t="str">
        <f t="shared" ca="1" si="30"/>
        <v/>
      </c>
      <c r="G525" s="243"/>
      <c r="H525" s="238">
        <f t="shared" ca="1" si="31"/>
        <v>0</v>
      </c>
    </row>
    <row r="526" spans="2:8" x14ac:dyDescent="0.3">
      <c r="B526" s="228">
        <f t="shared" si="29"/>
        <v>20</v>
      </c>
      <c r="C526" s="39">
        <f t="shared" si="32"/>
        <v>20</v>
      </c>
      <c r="F526" s="27" t="str">
        <f t="shared" ca="1" si="30"/>
        <v/>
      </c>
      <c r="G526" s="243"/>
      <c r="H526" s="238">
        <f t="shared" ca="1" si="31"/>
        <v>0</v>
      </c>
    </row>
    <row r="527" spans="2:8" x14ac:dyDescent="0.3">
      <c r="B527" s="228">
        <f t="shared" si="29"/>
        <v>20</v>
      </c>
      <c r="C527" s="39">
        <f t="shared" si="32"/>
        <v>21</v>
      </c>
      <c r="F527" s="27" t="str">
        <f t="shared" ca="1" si="30"/>
        <v/>
      </c>
      <c r="G527" s="243"/>
      <c r="H527" s="238">
        <f t="shared" ca="1" si="31"/>
        <v>0</v>
      </c>
    </row>
    <row r="528" spans="2:8" x14ac:dyDescent="0.3">
      <c r="B528" s="228">
        <f t="shared" si="29"/>
        <v>20</v>
      </c>
      <c r="C528" s="39">
        <f t="shared" si="32"/>
        <v>22</v>
      </c>
      <c r="F528" s="27" t="str">
        <f t="shared" ca="1" si="30"/>
        <v/>
      </c>
      <c r="G528" s="243"/>
      <c r="H528" s="238">
        <f t="shared" ca="1" si="31"/>
        <v>0</v>
      </c>
    </row>
    <row r="529" spans="2:8" x14ac:dyDescent="0.3">
      <c r="B529" s="228">
        <f t="shared" si="29"/>
        <v>20</v>
      </c>
      <c r="C529" s="39">
        <f t="shared" si="32"/>
        <v>23</v>
      </c>
      <c r="F529" s="27" t="str">
        <f t="shared" ca="1" si="30"/>
        <v/>
      </c>
      <c r="G529" s="243"/>
      <c r="H529" s="238">
        <f t="shared" ca="1" si="31"/>
        <v>0</v>
      </c>
    </row>
    <row r="530" spans="2:8" x14ac:dyDescent="0.3">
      <c r="B530" s="228">
        <f t="shared" si="29"/>
        <v>20</v>
      </c>
      <c r="C530" s="39">
        <f t="shared" si="32"/>
        <v>24</v>
      </c>
      <c r="F530" s="27" t="str">
        <f t="shared" ca="1" si="30"/>
        <v/>
      </c>
      <c r="G530" s="243"/>
      <c r="H530" s="238">
        <f t="shared" ca="1" si="31"/>
        <v>0</v>
      </c>
    </row>
    <row r="531" spans="2:8" x14ac:dyDescent="0.3">
      <c r="B531" s="228">
        <f t="shared" si="29"/>
        <v>20</v>
      </c>
      <c r="C531" s="39">
        <f t="shared" si="32"/>
        <v>25</v>
      </c>
      <c r="F531" s="27" t="str">
        <f t="shared" ca="1" si="30"/>
        <v/>
      </c>
      <c r="G531" s="243"/>
      <c r="H531" s="238">
        <f t="shared" ca="1" si="31"/>
        <v>0</v>
      </c>
    </row>
    <row r="532" spans="2:8" x14ac:dyDescent="0.3">
      <c r="B532" s="228">
        <f t="shared" si="29"/>
        <v>21</v>
      </c>
      <c r="C532" s="39">
        <f t="shared" si="32"/>
        <v>1</v>
      </c>
      <c r="F532" s="27" t="str">
        <f t="shared" ca="1" si="30"/>
        <v/>
      </c>
      <c r="G532" s="243"/>
      <c r="H532" s="238">
        <f t="shared" ca="1" si="31"/>
        <v>0</v>
      </c>
    </row>
    <row r="533" spans="2:8" x14ac:dyDescent="0.3">
      <c r="B533" s="228">
        <f t="shared" si="29"/>
        <v>21</v>
      </c>
      <c r="C533" s="39">
        <f t="shared" si="32"/>
        <v>2</v>
      </c>
      <c r="F533" s="27" t="str">
        <f t="shared" ca="1" si="30"/>
        <v/>
      </c>
      <c r="G533" s="243"/>
      <c r="H533" s="238">
        <f t="shared" ca="1" si="31"/>
        <v>0</v>
      </c>
    </row>
    <row r="534" spans="2:8" x14ac:dyDescent="0.3">
      <c r="B534" s="228">
        <f t="shared" si="29"/>
        <v>21</v>
      </c>
      <c r="C534" s="39">
        <f t="shared" si="32"/>
        <v>3</v>
      </c>
      <c r="F534" s="27" t="str">
        <f t="shared" ca="1" si="30"/>
        <v/>
      </c>
      <c r="G534" s="243"/>
      <c r="H534" s="238">
        <f t="shared" ca="1" si="31"/>
        <v>0</v>
      </c>
    </row>
    <row r="535" spans="2:8" x14ac:dyDescent="0.3">
      <c r="B535" s="228">
        <f t="shared" si="29"/>
        <v>21</v>
      </c>
      <c r="C535" s="39">
        <f t="shared" si="32"/>
        <v>4</v>
      </c>
      <c r="F535" s="27" t="str">
        <f t="shared" ca="1" si="30"/>
        <v/>
      </c>
      <c r="G535" s="243"/>
      <c r="H535" s="238">
        <f t="shared" ca="1" si="31"/>
        <v>0</v>
      </c>
    </row>
    <row r="536" spans="2:8" x14ac:dyDescent="0.3">
      <c r="B536" s="228">
        <f t="shared" si="29"/>
        <v>21</v>
      </c>
      <c r="C536" s="39">
        <f t="shared" si="32"/>
        <v>5</v>
      </c>
      <c r="F536" s="27" t="str">
        <f t="shared" ca="1" si="30"/>
        <v/>
      </c>
      <c r="G536" s="243"/>
      <c r="H536" s="238">
        <f t="shared" ca="1" si="31"/>
        <v>0</v>
      </c>
    </row>
    <row r="537" spans="2:8" x14ac:dyDescent="0.3">
      <c r="B537" s="228">
        <f t="shared" si="29"/>
        <v>21</v>
      </c>
      <c r="C537" s="39">
        <f t="shared" si="32"/>
        <v>6</v>
      </c>
      <c r="F537" s="27" t="str">
        <f t="shared" ca="1" si="30"/>
        <v/>
      </c>
      <c r="G537" s="243"/>
      <c r="H537" s="238">
        <f t="shared" ca="1" si="31"/>
        <v>0</v>
      </c>
    </row>
    <row r="538" spans="2:8" x14ac:dyDescent="0.3">
      <c r="B538" s="228">
        <f t="shared" ref="B538:B601" si="33">B513+1</f>
        <v>21</v>
      </c>
      <c r="C538" s="39">
        <f t="shared" si="32"/>
        <v>7</v>
      </c>
      <c r="F538" s="27" t="str">
        <f t="shared" ca="1" si="30"/>
        <v/>
      </c>
      <c r="G538" s="243"/>
      <c r="H538" s="238">
        <f t="shared" ca="1" si="31"/>
        <v>0</v>
      </c>
    </row>
    <row r="539" spans="2:8" x14ac:dyDescent="0.3">
      <c r="B539" s="228">
        <f t="shared" si="33"/>
        <v>21</v>
      </c>
      <c r="C539" s="39">
        <f t="shared" si="32"/>
        <v>8</v>
      </c>
      <c r="F539" s="27" t="str">
        <f t="shared" ca="1" si="30"/>
        <v/>
      </c>
      <c r="G539" s="243"/>
      <c r="H539" s="238">
        <f t="shared" ca="1" si="31"/>
        <v>0</v>
      </c>
    </row>
    <row r="540" spans="2:8" x14ac:dyDescent="0.3">
      <c r="B540" s="228">
        <f t="shared" si="33"/>
        <v>21</v>
      </c>
      <c r="C540" s="39">
        <f t="shared" si="32"/>
        <v>9</v>
      </c>
      <c r="F540" s="27" t="str">
        <f t="shared" ca="1" si="30"/>
        <v/>
      </c>
      <c r="G540" s="243"/>
      <c r="H540" s="238">
        <f t="shared" ca="1" si="31"/>
        <v>0</v>
      </c>
    </row>
    <row r="541" spans="2:8" x14ac:dyDescent="0.3">
      <c r="B541" s="228">
        <f t="shared" si="33"/>
        <v>21</v>
      </c>
      <c r="C541" s="39">
        <f t="shared" si="32"/>
        <v>10</v>
      </c>
      <c r="F541" s="27" t="str">
        <f t="shared" ca="1" si="30"/>
        <v/>
      </c>
      <c r="G541" s="243"/>
      <c r="H541" s="238">
        <f t="shared" ca="1" si="31"/>
        <v>0</v>
      </c>
    </row>
    <row r="542" spans="2:8" x14ac:dyDescent="0.3">
      <c r="B542" s="228">
        <f t="shared" si="33"/>
        <v>21</v>
      </c>
      <c r="C542" s="39">
        <f t="shared" si="32"/>
        <v>11</v>
      </c>
      <c r="F542" s="27" t="str">
        <f t="shared" ca="1" si="30"/>
        <v/>
      </c>
      <c r="G542" s="243"/>
      <c r="H542" s="238">
        <f t="shared" ca="1" si="31"/>
        <v>0</v>
      </c>
    </row>
    <row r="543" spans="2:8" x14ac:dyDescent="0.3">
      <c r="B543" s="228">
        <f t="shared" si="33"/>
        <v>21</v>
      </c>
      <c r="C543" s="39">
        <f t="shared" si="32"/>
        <v>12</v>
      </c>
      <c r="F543" s="27" t="str">
        <f t="shared" ca="1" si="30"/>
        <v/>
      </c>
      <c r="G543" s="243"/>
      <c r="H543" s="238">
        <f t="shared" ca="1" si="31"/>
        <v>0</v>
      </c>
    </row>
    <row r="544" spans="2:8" x14ac:dyDescent="0.3">
      <c r="B544" s="228">
        <f t="shared" si="33"/>
        <v>21</v>
      </c>
      <c r="C544" s="39">
        <f t="shared" si="32"/>
        <v>13</v>
      </c>
      <c r="F544" s="27" t="str">
        <f t="shared" ca="1" si="30"/>
        <v/>
      </c>
      <c r="G544" s="243"/>
      <c r="H544" s="238">
        <f t="shared" ca="1" si="31"/>
        <v>0</v>
      </c>
    </row>
    <row r="545" spans="2:8" x14ac:dyDescent="0.3">
      <c r="B545" s="228">
        <f t="shared" si="33"/>
        <v>21</v>
      </c>
      <c r="C545" s="39">
        <f t="shared" si="32"/>
        <v>14</v>
      </c>
      <c r="F545" s="27" t="str">
        <f t="shared" ref="F545:F608" ca="1" si="34">VLOOKUP(B545,$C$5:$AD$29,C545+3,FALSE)</f>
        <v/>
      </c>
      <c r="G545" s="243"/>
      <c r="H545" s="238">
        <f t="shared" ca="1" si="31"/>
        <v>0</v>
      </c>
    </row>
    <row r="546" spans="2:8" x14ac:dyDescent="0.3">
      <c r="B546" s="228">
        <f t="shared" si="33"/>
        <v>21</v>
      </c>
      <c r="C546" s="39">
        <f t="shared" si="32"/>
        <v>15</v>
      </c>
      <c r="F546" s="27" t="str">
        <f t="shared" ca="1" si="34"/>
        <v/>
      </c>
      <c r="G546" s="243"/>
      <c r="H546" s="238">
        <f t="shared" ref="H546:H609" ca="1" si="35">COUNTIF($F$32:$F$656,G546)</f>
        <v>0</v>
      </c>
    </row>
    <row r="547" spans="2:8" x14ac:dyDescent="0.3">
      <c r="B547" s="228">
        <f t="shared" si="33"/>
        <v>21</v>
      </c>
      <c r="C547" s="39">
        <f t="shared" si="32"/>
        <v>16</v>
      </c>
      <c r="F547" s="27" t="str">
        <f t="shared" ca="1" si="34"/>
        <v/>
      </c>
      <c r="G547" s="243"/>
      <c r="H547" s="238">
        <f t="shared" ca="1" si="35"/>
        <v>0</v>
      </c>
    </row>
    <row r="548" spans="2:8" x14ac:dyDescent="0.3">
      <c r="B548" s="228">
        <f t="shared" si="33"/>
        <v>21</v>
      </c>
      <c r="C548" s="39">
        <f t="shared" si="32"/>
        <v>17</v>
      </c>
      <c r="F548" s="27" t="str">
        <f t="shared" ca="1" si="34"/>
        <v/>
      </c>
      <c r="G548" s="243"/>
      <c r="H548" s="238">
        <f t="shared" ca="1" si="35"/>
        <v>0</v>
      </c>
    </row>
    <row r="549" spans="2:8" x14ac:dyDescent="0.3">
      <c r="B549" s="228">
        <f t="shared" si="33"/>
        <v>21</v>
      </c>
      <c r="C549" s="39">
        <f t="shared" si="32"/>
        <v>18</v>
      </c>
      <c r="F549" s="27" t="str">
        <f t="shared" ca="1" si="34"/>
        <v/>
      </c>
      <c r="G549" s="243"/>
      <c r="H549" s="238">
        <f t="shared" ca="1" si="35"/>
        <v>0</v>
      </c>
    </row>
    <row r="550" spans="2:8" x14ac:dyDescent="0.3">
      <c r="B550" s="228">
        <f t="shared" si="33"/>
        <v>21</v>
      </c>
      <c r="C550" s="39">
        <f t="shared" si="32"/>
        <v>19</v>
      </c>
      <c r="F550" s="27" t="str">
        <f t="shared" ca="1" si="34"/>
        <v/>
      </c>
      <c r="G550" s="243"/>
      <c r="H550" s="238">
        <f t="shared" ca="1" si="35"/>
        <v>0</v>
      </c>
    </row>
    <row r="551" spans="2:8" x14ac:dyDescent="0.3">
      <c r="B551" s="228">
        <f t="shared" si="33"/>
        <v>21</v>
      </c>
      <c r="C551" s="39">
        <f t="shared" si="32"/>
        <v>20</v>
      </c>
      <c r="F551" s="27" t="str">
        <f t="shared" ca="1" si="34"/>
        <v/>
      </c>
      <c r="G551" s="243"/>
      <c r="H551" s="238">
        <f t="shared" ca="1" si="35"/>
        <v>0</v>
      </c>
    </row>
    <row r="552" spans="2:8" x14ac:dyDescent="0.3">
      <c r="B552" s="228">
        <f t="shared" si="33"/>
        <v>21</v>
      </c>
      <c r="C552" s="39">
        <f t="shared" si="32"/>
        <v>21</v>
      </c>
      <c r="F552" s="27" t="str">
        <f t="shared" ca="1" si="34"/>
        <v/>
      </c>
      <c r="G552" s="243"/>
      <c r="H552" s="238">
        <f t="shared" ca="1" si="35"/>
        <v>0</v>
      </c>
    </row>
    <row r="553" spans="2:8" x14ac:dyDescent="0.3">
      <c r="B553" s="228">
        <f t="shared" si="33"/>
        <v>21</v>
      </c>
      <c r="C553" s="39">
        <f t="shared" si="32"/>
        <v>22</v>
      </c>
      <c r="F553" s="27" t="str">
        <f t="shared" ca="1" si="34"/>
        <v/>
      </c>
      <c r="G553" s="243"/>
      <c r="H553" s="238">
        <f t="shared" ca="1" si="35"/>
        <v>0</v>
      </c>
    </row>
    <row r="554" spans="2:8" x14ac:dyDescent="0.3">
      <c r="B554" s="228">
        <f t="shared" si="33"/>
        <v>21</v>
      </c>
      <c r="C554" s="39">
        <f t="shared" si="32"/>
        <v>23</v>
      </c>
      <c r="F554" s="27" t="str">
        <f t="shared" ca="1" si="34"/>
        <v/>
      </c>
      <c r="G554" s="243"/>
      <c r="H554" s="238">
        <f t="shared" ca="1" si="35"/>
        <v>0</v>
      </c>
    </row>
    <row r="555" spans="2:8" x14ac:dyDescent="0.3">
      <c r="B555" s="228">
        <f t="shared" si="33"/>
        <v>21</v>
      </c>
      <c r="C555" s="39">
        <f t="shared" si="32"/>
        <v>24</v>
      </c>
      <c r="F555" s="27" t="str">
        <f t="shared" ca="1" si="34"/>
        <v/>
      </c>
      <c r="G555" s="243"/>
      <c r="H555" s="238">
        <f t="shared" ca="1" si="35"/>
        <v>0</v>
      </c>
    </row>
    <row r="556" spans="2:8" x14ac:dyDescent="0.3">
      <c r="B556" s="228">
        <f t="shared" si="33"/>
        <v>21</v>
      </c>
      <c r="C556" s="39">
        <f t="shared" si="32"/>
        <v>25</v>
      </c>
      <c r="F556" s="27" t="str">
        <f t="shared" ca="1" si="34"/>
        <v/>
      </c>
      <c r="G556" s="243"/>
      <c r="H556" s="238">
        <f t="shared" ca="1" si="35"/>
        <v>0</v>
      </c>
    </row>
    <row r="557" spans="2:8" x14ac:dyDescent="0.3">
      <c r="B557" s="228">
        <f t="shared" si="33"/>
        <v>22</v>
      </c>
      <c r="C557" s="39">
        <f t="shared" si="32"/>
        <v>1</v>
      </c>
      <c r="F557" s="27" t="str">
        <f t="shared" ca="1" si="34"/>
        <v/>
      </c>
      <c r="G557" s="243"/>
      <c r="H557" s="238">
        <f t="shared" ca="1" si="35"/>
        <v>0</v>
      </c>
    </row>
    <row r="558" spans="2:8" x14ac:dyDescent="0.3">
      <c r="B558" s="228">
        <f t="shared" si="33"/>
        <v>22</v>
      </c>
      <c r="C558" s="39">
        <f t="shared" si="32"/>
        <v>2</v>
      </c>
      <c r="F558" s="27" t="str">
        <f t="shared" ca="1" si="34"/>
        <v/>
      </c>
      <c r="G558" s="243"/>
      <c r="H558" s="238">
        <f t="shared" ca="1" si="35"/>
        <v>0</v>
      </c>
    </row>
    <row r="559" spans="2:8" x14ac:dyDescent="0.3">
      <c r="B559" s="228">
        <f t="shared" si="33"/>
        <v>22</v>
      </c>
      <c r="C559" s="39">
        <f t="shared" si="32"/>
        <v>3</v>
      </c>
      <c r="F559" s="27" t="str">
        <f t="shared" ca="1" si="34"/>
        <v/>
      </c>
      <c r="G559" s="243"/>
      <c r="H559" s="238">
        <f t="shared" ca="1" si="35"/>
        <v>0</v>
      </c>
    </row>
    <row r="560" spans="2:8" x14ac:dyDescent="0.3">
      <c r="B560" s="228">
        <f t="shared" si="33"/>
        <v>22</v>
      </c>
      <c r="C560" s="39">
        <f t="shared" si="32"/>
        <v>4</v>
      </c>
      <c r="F560" s="27" t="str">
        <f t="shared" ca="1" si="34"/>
        <v/>
      </c>
      <c r="G560" s="243"/>
      <c r="H560" s="238">
        <f t="shared" ca="1" si="35"/>
        <v>0</v>
      </c>
    </row>
    <row r="561" spans="2:8" x14ac:dyDescent="0.3">
      <c r="B561" s="228">
        <f t="shared" si="33"/>
        <v>22</v>
      </c>
      <c r="C561" s="39">
        <f t="shared" si="32"/>
        <v>5</v>
      </c>
      <c r="F561" s="27" t="str">
        <f t="shared" ca="1" si="34"/>
        <v/>
      </c>
      <c r="G561" s="243"/>
      <c r="H561" s="238">
        <f t="shared" ca="1" si="35"/>
        <v>0</v>
      </c>
    </row>
    <row r="562" spans="2:8" x14ac:dyDescent="0.3">
      <c r="B562" s="228">
        <f t="shared" si="33"/>
        <v>22</v>
      </c>
      <c r="C562" s="39">
        <f t="shared" si="32"/>
        <v>6</v>
      </c>
      <c r="F562" s="27" t="str">
        <f t="shared" ca="1" si="34"/>
        <v/>
      </c>
      <c r="G562" s="243"/>
      <c r="H562" s="238">
        <f t="shared" ca="1" si="35"/>
        <v>0</v>
      </c>
    </row>
    <row r="563" spans="2:8" x14ac:dyDescent="0.3">
      <c r="B563" s="228">
        <f t="shared" si="33"/>
        <v>22</v>
      </c>
      <c r="C563" s="39">
        <f t="shared" si="32"/>
        <v>7</v>
      </c>
      <c r="F563" s="27" t="str">
        <f t="shared" ca="1" si="34"/>
        <v/>
      </c>
      <c r="G563" s="243"/>
      <c r="H563" s="238">
        <f t="shared" ca="1" si="35"/>
        <v>0</v>
      </c>
    </row>
    <row r="564" spans="2:8" x14ac:dyDescent="0.3">
      <c r="B564" s="228">
        <f t="shared" si="33"/>
        <v>22</v>
      </c>
      <c r="C564" s="39">
        <f t="shared" si="32"/>
        <v>8</v>
      </c>
      <c r="F564" s="27" t="str">
        <f t="shared" ca="1" si="34"/>
        <v/>
      </c>
      <c r="G564" s="243"/>
      <c r="H564" s="238">
        <f t="shared" ca="1" si="35"/>
        <v>0</v>
      </c>
    </row>
    <row r="565" spans="2:8" x14ac:dyDescent="0.3">
      <c r="B565" s="228">
        <f t="shared" si="33"/>
        <v>22</v>
      </c>
      <c r="C565" s="39">
        <f t="shared" si="32"/>
        <v>9</v>
      </c>
      <c r="F565" s="27" t="str">
        <f t="shared" ca="1" si="34"/>
        <v/>
      </c>
      <c r="G565" s="243"/>
      <c r="H565" s="238">
        <f t="shared" ca="1" si="35"/>
        <v>0</v>
      </c>
    </row>
    <row r="566" spans="2:8" x14ac:dyDescent="0.3">
      <c r="B566" s="228">
        <f t="shared" si="33"/>
        <v>22</v>
      </c>
      <c r="C566" s="39">
        <f t="shared" si="32"/>
        <v>10</v>
      </c>
      <c r="F566" s="27" t="str">
        <f t="shared" ca="1" si="34"/>
        <v/>
      </c>
      <c r="G566" s="243"/>
      <c r="H566" s="238">
        <f t="shared" ca="1" si="35"/>
        <v>0</v>
      </c>
    </row>
    <row r="567" spans="2:8" x14ac:dyDescent="0.3">
      <c r="B567" s="228">
        <f t="shared" si="33"/>
        <v>22</v>
      </c>
      <c r="C567" s="39">
        <f t="shared" si="32"/>
        <v>11</v>
      </c>
      <c r="F567" s="27" t="str">
        <f t="shared" ca="1" si="34"/>
        <v/>
      </c>
      <c r="G567" s="243"/>
      <c r="H567" s="238">
        <f t="shared" ca="1" si="35"/>
        <v>0</v>
      </c>
    </row>
    <row r="568" spans="2:8" x14ac:dyDescent="0.3">
      <c r="B568" s="228">
        <f t="shared" si="33"/>
        <v>22</v>
      </c>
      <c r="C568" s="39">
        <f t="shared" si="32"/>
        <v>12</v>
      </c>
      <c r="F568" s="27" t="str">
        <f t="shared" ca="1" si="34"/>
        <v/>
      </c>
      <c r="G568" s="243"/>
      <c r="H568" s="238">
        <f t="shared" ca="1" si="35"/>
        <v>0</v>
      </c>
    </row>
    <row r="569" spans="2:8" x14ac:dyDescent="0.3">
      <c r="B569" s="228">
        <f t="shared" si="33"/>
        <v>22</v>
      </c>
      <c r="C569" s="39">
        <f t="shared" si="32"/>
        <v>13</v>
      </c>
      <c r="F569" s="27" t="str">
        <f t="shared" ca="1" si="34"/>
        <v/>
      </c>
      <c r="G569" s="243"/>
      <c r="H569" s="238">
        <f t="shared" ca="1" si="35"/>
        <v>0</v>
      </c>
    </row>
    <row r="570" spans="2:8" x14ac:dyDescent="0.3">
      <c r="B570" s="228">
        <f t="shared" si="33"/>
        <v>22</v>
      </c>
      <c r="C570" s="39">
        <f t="shared" ref="C570:C633" si="36">C545</f>
        <v>14</v>
      </c>
      <c r="F570" s="27" t="str">
        <f t="shared" ca="1" si="34"/>
        <v/>
      </c>
      <c r="G570" s="243"/>
      <c r="H570" s="238">
        <f t="shared" ca="1" si="35"/>
        <v>0</v>
      </c>
    </row>
    <row r="571" spans="2:8" x14ac:dyDescent="0.3">
      <c r="B571" s="228">
        <f t="shared" si="33"/>
        <v>22</v>
      </c>
      <c r="C571" s="39">
        <f t="shared" si="36"/>
        <v>15</v>
      </c>
      <c r="F571" s="27" t="str">
        <f t="shared" ca="1" si="34"/>
        <v/>
      </c>
      <c r="G571" s="243"/>
      <c r="H571" s="238">
        <f t="shared" ca="1" si="35"/>
        <v>0</v>
      </c>
    </row>
    <row r="572" spans="2:8" x14ac:dyDescent="0.3">
      <c r="B572" s="228">
        <f t="shared" si="33"/>
        <v>22</v>
      </c>
      <c r="C572" s="39">
        <f t="shared" si="36"/>
        <v>16</v>
      </c>
      <c r="F572" s="27" t="str">
        <f t="shared" ca="1" si="34"/>
        <v/>
      </c>
      <c r="G572" s="243"/>
      <c r="H572" s="238">
        <f t="shared" ca="1" si="35"/>
        <v>0</v>
      </c>
    </row>
    <row r="573" spans="2:8" x14ac:dyDescent="0.3">
      <c r="B573" s="228">
        <f t="shared" si="33"/>
        <v>22</v>
      </c>
      <c r="C573" s="39">
        <f t="shared" si="36"/>
        <v>17</v>
      </c>
      <c r="F573" s="27" t="str">
        <f t="shared" ca="1" si="34"/>
        <v/>
      </c>
      <c r="G573" s="243"/>
      <c r="H573" s="238">
        <f t="shared" ca="1" si="35"/>
        <v>0</v>
      </c>
    </row>
    <row r="574" spans="2:8" x14ac:dyDescent="0.3">
      <c r="B574" s="228">
        <f t="shared" si="33"/>
        <v>22</v>
      </c>
      <c r="C574" s="39">
        <f t="shared" si="36"/>
        <v>18</v>
      </c>
      <c r="F574" s="27" t="str">
        <f t="shared" ca="1" si="34"/>
        <v/>
      </c>
      <c r="G574" s="243"/>
      <c r="H574" s="238">
        <f t="shared" ca="1" si="35"/>
        <v>0</v>
      </c>
    </row>
    <row r="575" spans="2:8" x14ac:dyDescent="0.3">
      <c r="B575" s="228">
        <f t="shared" si="33"/>
        <v>22</v>
      </c>
      <c r="C575" s="39">
        <f t="shared" si="36"/>
        <v>19</v>
      </c>
      <c r="F575" s="27" t="str">
        <f t="shared" ca="1" si="34"/>
        <v/>
      </c>
      <c r="G575" s="243"/>
      <c r="H575" s="238">
        <f t="shared" ca="1" si="35"/>
        <v>0</v>
      </c>
    </row>
    <row r="576" spans="2:8" x14ac:dyDescent="0.3">
      <c r="B576" s="228">
        <f t="shared" si="33"/>
        <v>22</v>
      </c>
      <c r="C576" s="39">
        <f t="shared" si="36"/>
        <v>20</v>
      </c>
      <c r="F576" s="27" t="str">
        <f t="shared" ca="1" si="34"/>
        <v/>
      </c>
      <c r="G576" s="243"/>
      <c r="H576" s="238">
        <f t="shared" ca="1" si="35"/>
        <v>0</v>
      </c>
    </row>
    <row r="577" spans="2:8" x14ac:dyDescent="0.3">
      <c r="B577" s="228">
        <f t="shared" si="33"/>
        <v>22</v>
      </c>
      <c r="C577" s="39">
        <f t="shared" si="36"/>
        <v>21</v>
      </c>
      <c r="F577" s="27" t="str">
        <f t="shared" ca="1" si="34"/>
        <v/>
      </c>
      <c r="G577" s="243"/>
      <c r="H577" s="238">
        <f t="shared" ca="1" si="35"/>
        <v>0</v>
      </c>
    </row>
    <row r="578" spans="2:8" x14ac:dyDescent="0.3">
      <c r="B578" s="228">
        <f t="shared" si="33"/>
        <v>22</v>
      </c>
      <c r="C578" s="39">
        <f t="shared" si="36"/>
        <v>22</v>
      </c>
      <c r="F578" s="27" t="str">
        <f t="shared" ca="1" si="34"/>
        <v/>
      </c>
      <c r="G578" s="243"/>
      <c r="H578" s="238">
        <f t="shared" ca="1" si="35"/>
        <v>0</v>
      </c>
    </row>
    <row r="579" spans="2:8" x14ac:dyDescent="0.3">
      <c r="B579" s="228">
        <f t="shared" si="33"/>
        <v>22</v>
      </c>
      <c r="C579" s="39">
        <f t="shared" si="36"/>
        <v>23</v>
      </c>
      <c r="F579" s="27" t="str">
        <f t="shared" ca="1" si="34"/>
        <v/>
      </c>
      <c r="G579" s="243"/>
      <c r="H579" s="238">
        <f t="shared" ca="1" si="35"/>
        <v>0</v>
      </c>
    </row>
    <row r="580" spans="2:8" x14ac:dyDescent="0.3">
      <c r="B580" s="228">
        <f t="shared" si="33"/>
        <v>22</v>
      </c>
      <c r="C580" s="39">
        <f t="shared" si="36"/>
        <v>24</v>
      </c>
      <c r="F580" s="27" t="str">
        <f t="shared" ca="1" si="34"/>
        <v/>
      </c>
      <c r="G580" s="243"/>
      <c r="H580" s="238">
        <f t="shared" ca="1" si="35"/>
        <v>0</v>
      </c>
    </row>
    <row r="581" spans="2:8" x14ac:dyDescent="0.3">
      <c r="B581" s="228">
        <f t="shared" si="33"/>
        <v>22</v>
      </c>
      <c r="C581" s="39">
        <f t="shared" si="36"/>
        <v>25</v>
      </c>
      <c r="F581" s="27" t="str">
        <f t="shared" ca="1" si="34"/>
        <v/>
      </c>
      <c r="G581" s="243"/>
      <c r="H581" s="238">
        <f t="shared" ca="1" si="35"/>
        <v>0</v>
      </c>
    </row>
    <row r="582" spans="2:8" x14ac:dyDescent="0.3">
      <c r="B582" s="228">
        <f t="shared" si="33"/>
        <v>23</v>
      </c>
      <c r="C582" s="39">
        <f t="shared" si="36"/>
        <v>1</v>
      </c>
      <c r="F582" s="27" t="str">
        <f t="shared" ca="1" si="34"/>
        <v/>
      </c>
      <c r="G582" s="243"/>
      <c r="H582" s="238">
        <f t="shared" ca="1" si="35"/>
        <v>0</v>
      </c>
    </row>
    <row r="583" spans="2:8" x14ac:dyDescent="0.3">
      <c r="B583" s="228">
        <f t="shared" si="33"/>
        <v>23</v>
      </c>
      <c r="C583" s="39">
        <f t="shared" si="36"/>
        <v>2</v>
      </c>
      <c r="F583" s="27" t="str">
        <f t="shared" ca="1" si="34"/>
        <v/>
      </c>
      <c r="G583" s="243"/>
      <c r="H583" s="238">
        <f t="shared" ca="1" si="35"/>
        <v>0</v>
      </c>
    </row>
    <row r="584" spans="2:8" x14ac:dyDescent="0.3">
      <c r="B584" s="228">
        <f t="shared" si="33"/>
        <v>23</v>
      </c>
      <c r="C584" s="39">
        <f t="shared" si="36"/>
        <v>3</v>
      </c>
      <c r="F584" s="27" t="str">
        <f t="shared" ca="1" si="34"/>
        <v/>
      </c>
      <c r="G584" s="243"/>
      <c r="H584" s="238">
        <f t="shared" ca="1" si="35"/>
        <v>0</v>
      </c>
    </row>
    <row r="585" spans="2:8" x14ac:dyDescent="0.3">
      <c r="B585" s="228">
        <f t="shared" si="33"/>
        <v>23</v>
      </c>
      <c r="C585" s="39">
        <f t="shared" si="36"/>
        <v>4</v>
      </c>
      <c r="F585" s="27" t="str">
        <f t="shared" ca="1" si="34"/>
        <v/>
      </c>
      <c r="G585" s="243"/>
      <c r="H585" s="238">
        <f t="shared" ca="1" si="35"/>
        <v>0</v>
      </c>
    </row>
    <row r="586" spans="2:8" x14ac:dyDescent="0.3">
      <c r="B586" s="228">
        <f t="shared" si="33"/>
        <v>23</v>
      </c>
      <c r="C586" s="39">
        <f t="shared" si="36"/>
        <v>5</v>
      </c>
      <c r="F586" s="27" t="str">
        <f t="shared" ca="1" si="34"/>
        <v/>
      </c>
      <c r="G586" s="243"/>
      <c r="H586" s="238">
        <f t="shared" ca="1" si="35"/>
        <v>0</v>
      </c>
    </row>
    <row r="587" spans="2:8" x14ac:dyDescent="0.3">
      <c r="B587" s="228">
        <f t="shared" si="33"/>
        <v>23</v>
      </c>
      <c r="C587" s="39">
        <f t="shared" si="36"/>
        <v>6</v>
      </c>
      <c r="F587" s="27" t="str">
        <f t="shared" ca="1" si="34"/>
        <v/>
      </c>
      <c r="G587" s="243"/>
      <c r="H587" s="238">
        <f t="shared" ca="1" si="35"/>
        <v>0</v>
      </c>
    </row>
    <row r="588" spans="2:8" x14ac:dyDescent="0.3">
      <c r="B588" s="228">
        <f t="shared" si="33"/>
        <v>23</v>
      </c>
      <c r="C588" s="39">
        <f t="shared" si="36"/>
        <v>7</v>
      </c>
      <c r="F588" s="27" t="str">
        <f t="shared" ca="1" si="34"/>
        <v/>
      </c>
      <c r="G588" s="243"/>
      <c r="H588" s="238">
        <f t="shared" ca="1" si="35"/>
        <v>0</v>
      </c>
    </row>
    <row r="589" spans="2:8" x14ac:dyDescent="0.3">
      <c r="B589" s="228">
        <f t="shared" si="33"/>
        <v>23</v>
      </c>
      <c r="C589" s="39">
        <f t="shared" si="36"/>
        <v>8</v>
      </c>
      <c r="F589" s="27" t="str">
        <f t="shared" ca="1" si="34"/>
        <v/>
      </c>
      <c r="G589" s="243"/>
      <c r="H589" s="238">
        <f t="shared" ca="1" si="35"/>
        <v>0</v>
      </c>
    </row>
    <row r="590" spans="2:8" x14ac:dyDescent="0.3">
      <c r="B590" s="228">
        <f t="shared" si="33"/>
        <v>23</v>
      </c>
      <c r="C590" s="39">
        <f t="shared" si="36"/>
        <v>9</v>
      </c>
      <c r="F590" s="27" t="str">
        <f t="shared" ca="1" si="34"/>
        <v/>
      </c>
      <c r="G590" s="243"/>
      <c r="H590" s="238">
        <f t="shared" ca="1" si="35"/>
        <v>0</v>
      </c>
    </row>
    <row r="591" spans="2:8" x14ac:dyDescent="0.3">
      <c r="B591" s="228">
        <f t="shared" si="33"/>
        <v>23</v>
      </c>
      <c r="C591" s="39">
        <f t="shared" si="36"/>
        <v>10</v>
      </c>
      <c r="F591" s="27" t="str">
        <f t="shared" ca="1" si="34"/>
        <v/>
      </c>
      <c r="G591" s="243"/>
      <c r="H591" s="238">
        <f t="shared" ca="1" si="35"/>
        <v>0</v>
      </c>
    </row>
    <row r="592" spans="2:8" x14ac:dyDescent="0.3">
      <c r="B592" s="228">
        <f t="shared" si="33"/>
        <v>23</v>
      </c>
      <c r="C592" s="39">
        <f t="shared" si="36"/>
        <v>11</v>
      </c>
      <c r="F592" s="27" t="str">
        <f t="shared" ca="1" si="34"/>
        <v/>
      </c>
      <c r="G592" s="243"/>
      <c r="H592" s="238">
        <f t="shared" ca="1" si="35"/>
        <v>0</v>
      </c>
    </row>
    <row r="593" spans="2:8" x14ac:dyDescent="0.3">
      <c r="B593" s="228">
        <f t="shared" si="33"/>
        <v>23</v>
      </c>
      <c r="C593" s="39">
        <f t="shared" si="36"/>
        <v>12</v>
      </c>
      <c r="F593" s="27" t="str">
        <f t="shared" ca="1" si="34"/>
        <v/>
      </c>
      <c r="G593" s="243"/>
      <c r="H593" s="238">
        <f t="shared" ca="1" si="35"/>
        <v>0</v>
      </c>
    </row>
    <row r="594" spans="2:8" x14ac:dyDescent="0.3">
      <c r="B594" s="228">
        <f t="shared" si="33"/>
        <v>23</v>
      </c>
      <c r="C594" s="39">
        <f t="shared" si="36"/>
        <v>13</v>
      </c>
      <c r="F594" s="27" t="str">
        <f t="shared" ca="1" si="34"/>
        <v/>
      </c>
      <c r="G594" s="243"/>
      <c r="H594" s="238">
        <f t="shared" ca="1" si="35"/>
        <v>0</v>
      </c>
    </row>
    <row r="595" spans="2:8" x14ac:dyDescent="0.3">
      <c r="B595" s="228">
        <f t="shared" si="33"/>
        <v>23</v>
      </c>
      <c r="C595" s="39">
        <f t="shared" si="36"/>
        <v>14</v>
      </c>
      <c r="F595" s="27" t="str">
        <f t="shared" ca="1" si="34"/>
        <v/>
      </c>
      <c r="G595" s="243"/>
      <c r="H595" s="238">
        <f t="shared" ca="1" si="35"/>
        <v>0</v>
      </c>
    </row>
    <row r="596" spans="2:8" x14ac:dyDescent="0.3">
      <c r="B596" s="228">
        <f t="shared" si="33"/>
        <v>23</v>
      </c>
      <c r="C596" s="39">
        <f t="shared" si="36"/>
        <v>15</v>
      </c>
      <c r="F596" s="27" t="str">
        <f t="shared" ca="1" si="34"/>
        <v/>
      </c>
      <c r="G596" s="243"/>
      <c r="H596" s="238">
        <f t="shared" ca="1" si="35"/>
        <v>0</v>
      </c>
    </row>
    <row r="597" spans="2:8" x14ac:dyDescent="0.3">
      <c r="B597" s="228">
        <f t="shared" si="33"/>
        <v>23</v>
      </c>
      <c r="C597" s="39">
        <f t="shared" si="36"/>
        <v>16</v>
      </c>
      <c r="F597" s="27" t="str">
        <f t="shared" ca="1" si="34"/>
        <v/>
      </c>
      <c r="G597" s="243"/>
      <c r="H597" s="238">
        <f t="shared" ca="1" si="35"/>
        <v>0</v>
      </c>
    </row>
    <row r="598" spans="2:8" x14ac:dyDescent="0.3">
      <c r="B598" s="228">
        <f t="shared" si="33"/>
        <v>23</v>
      </c>
      <c r="C598" s="39">
        <f t="shared" si="36"/>
        <v>17</v>
      </c>
      <c r="F598" s="27" t="str">
        <f t="shared" ca="1" si="34"/>
        <v/>
      </c>
      <c r="G598" s="243"/>
      <c r="H598" s="238">
        <f t="shared" ca="1" si="35"/>
        <v>0</v>
      </c>
    </row>
    <row r="599" spans="2:8" x14ac:dyDescent="0.3">
      <c r="B599" s="228">
        <f t="shared" si="33"/>
        <v>23</v>
      </c>
      <c r="C599" s="39">
        <f t="shared" si="36"/>
        <v>18</v>
      </c>
      <c r="F599" s="27" t="str">
        <f t="shared" ca="1" si="34"/>
        <v/>
      </c>
      <c r="G599" s="243"/>
      <c r="H599" s="238">
        <f t="shared" ca="1" si="35"/>
        <v>0</v>
      </c>
    </row>
    <row r="600" spans="2:8" x14ac:dyDescent="0.3">
      <c r="B600" s="228">
        <f t="shared" si="33"/>
        <v>23</v>
      </c>
      <c r="C600" s="39">
        <f t="shared" si="36"/>
        <v>19</v>
      </c>
      <c r="F600" s="27" t="str">
        <f t="shared" ca="1" si="34"/>
        <v/>
      </c>
      <c r="G600" s="243"/>
      <c r="H600" s="238">
        <f t="shared" ca="1" si="35"/>
        <v>0</v>
      </c>
    </row>
    <row r="601" spans="2:8" x14ac:dyDescent="0.3">
      <c r="B601" s="228">
        <f t="shared" si="33"/>
        <v>23</v>
      </c>
      <c r="C601" s="39">
        <f t="shared" si="36"/>
        <v>20</v>
      </c>
      <c r="F601" s="27" t="str">
        <f t="shared" ca="1" si="34"/>
        <v/>
      </c>
      <c r="G601" s="243"/>
      <c r="H601" s="238">
        <f t="shared" ca="1" si="35"/>
        <v>0</v>
      </c>
    </row>
    <row r="602" spans="2:8" x14ac:dyDescent="0.3">
      <c r="B602" s="228">
        <f t="shared" ref="B602:B656" si="37">B577+1</f>
        <v>23</v>
      </c>
      <c r="C602" s="39">
        <f t="shared" si="36"/>
        <v>21</v>
      </c>
      <c r="F602" s="27" t="str">
        <f t="shared" ca="1" si="34"/>
        <v/>
      </c>
      <c r="G602" s="243"/>
      <c r="H602" s="238">
        <f t="shared" ca="1" si="35"/>
        <v>0</v>
      </c>
    </row>
    <row r="603" spans="2:8" x14ac:dyDescent="0.3">
      <c r="B603" s="228">
        <f t="shared" si="37"/>
        <v>23</v>
      </c>
      <c r="C603" s="39">
        <f t="shared" si="36"/>
        <v>22</v>
      </c>
      <c r="F603" s="27" t="str">
        <f t="shared" ca="1" si="34"/>
        <v/>
      </c>
      <c r="G603" s="243"/>
      <c r="H603" s="238">
        <f t="shared" ca="1" si="35"/>
        <v>0</v>
      </c>
    </row>
    <row r="604" spans="2:8" x14ac:dyDescent="0.3">
      <c r="B604" s="228">
        <f t="shared" si="37"/>
        <v>23</v>
      </c>
      <c r="C604" s="39">
        <f t="shared" si="36"/>
        <v>23</v>
      </c>
      <c r="F604" s="27" t="str">
        <f t="shared" ca="1" si="34"/>
        <v/>
      </c>
      <c r="G604" s="243"/>
      <c r="H604" s="238">
        <f t="shared" ca="1" si="35"/>
        <v>0</v>
      </c>
    </row>
    <row r="605" spans="2:8" x14ac:dyDescent="0.3">
      <c r="B605" s="228">
        <f t="shared" si="37"/>
        <v>23</v>
      </c>
      <c r="C605" s="39">
        <f t="shared" si="36"/>
        <v>24</v>
      </c>
      <c r="F605" s="27" t="str">
        <f t="shared" ca="1" si="34"/>
        <v/>
      </c>
      <c r="G605" s="243"/>
      <c r="H605" s="238">
        <f t="shared" ca="1" si="35"/>
        <v>0</v>
      </c>
    </row>
    <row r="606" spans="2:8" x14ac:dyDescent="0.3">
      <c r="B606" s="228">
        <f t="shared" si="37"/>
        <v>23</v>
      </c>
      <c r="C606" s="39">
        <f t="shared" si="36"/>
        <v>25</v>
      </c>
      <c r="F606" s="27" t="str">
        <f t="shared" ca="1" si="34"/>
        <v/>
      </c>
      <c r="G606" s="243"/>
      <c r="H606" s="238">
        <f t="shared" ca="1" si="35"/>
        <v>0</v>
      </c>
    </row>
    <row r="607" spans="2:8" x14ac:dyDescent="0.3">
      <c r="B607" s="228">
        <f t="shared" si="37"/>
        <v>24</v>
      </c>
      <c r="C607" s="39">
        <f t="shared" si="36"/>
        <v>1</v>
      </c>
      <c r="F607" s="27" t="str">
        <f t="shared" ca="1" si="34"/>
        <v/>
      </c>
      <c r="G607" s="243"/>
      <c r="H607" s="238">
        <f t="shared" ca="1" si="35"/>
        <v>0</v>
      </c>
    </row>
    <row r="608" spans="2:8" x14ac:dyDescent="0.3">
      <c r="B608" s="228">
        <f t="shared" si="37"/>
        <v>24</v>
      </c>
      <c r="C608" s="39">
        <f t="shared" si="36"/>
        <v>2</v>
      </c>
      <c r="F608" s="27" t="str">
        <f t="shared" ca="1" si="34"/>
        <v/>
      </c>
      <c r="G608" s="243"/>
      <c r="H608" s="238">
        <f t="shared" ca="1" si="35"/>
        <v>0</v>
      </c>
    </row>
    <row r="609" spans="2:8" x14ac:dyDescent="0.3">
      <c r="B609" s="228">
        <f t="shared" si="37"/>
        <v>24</v>
      </c>
      <c r="C609" s="39">
        <f t="shared" si="36"/>
        <v>3</v>
      </c>
      <c r="F609" s="27" t="str">
        <f t="shared" ref="F609:F656" ca="1" si="38">VLOOKUP(B609,$C$5:$AD$29,C609+3,FALSE)</f>
        <v/>
      </c>
      <c r="G609" s="243"/>
      <c r="H609" s="238">
        <f t="shared" ca="1" si="35"/>
        <v>0</v>
      </c>
    </row>
    <row r="610" spans="2:8" x14ac:dyDescent="0.3">
      <c r="B610" s="228">
        <f t="shared" si="37"/>
        <v>24</v>
      </c>
      <c r="C610" s="39">
        <f t="shared" si="36"/>
        <v>4</v>
      </c>
      <c r="F610" s="27" t="str">
        <f t="shared" ca="1" si="38"/>
        <v/>
      </c>
      <c r="G610" s="243"/>
      <c r="H610" s="238">
        <f t="shared" ref="H610:H656" ca="1" si="39">COUNTIF($F$32:$F$656,G610)</f>
        <v>0</v>
      </c>
    </row>
    <row r="611" spans="2:8" x14ac:dyDescent="0.3">
      <c r="B611" s="228">
        <f t="shared" si="37"/>
        <v>24</v>
      </c>
      <c r="C611" s="39">
        <f t="shared" si="36"/>
        <v>5</v>
      </c>
      <c r="F611" s="27" t="str">
        <f t="shared" ca="1" si="38"/>
        <v/>
      </c>
      <c r="G611" s="243"/>
      <c r="H611" s="238">
        <f t="shared" ca="1" si="39"/>
        <v>0</v>
      </c>
    </row>
    <row r="612" spans="2:8" x14ac:dyDescent="0.3">
      <c r="B612" s="228">
        <f t="shared" si="37"/>
        <v>24</v>
      </c>
      <c r="C612" s="39">
        <f t="shared" si="36"/>
        <v>6</v>
      </c>
      <c r="F612" s="27" t="str">
        <f t="shared" ca="1" si="38"/>
        <v/>
      </c>
      <c r="G612" s="243"/>
      <c r="H612" s="238">
        <f t="shared" ca="1" si="39"/>
        <v>0</v>
      </c>
    </row>
    <row r="613" spans="2:8" x14ac:dyDescent="0.3">
      <c r="B613" s="228">
        <f t="shared" si="37"/>
        <v>24</v>
      </c>
      <c r="C613" s="39">
        <f t="shared" si="36"/>
        <v>7</v>
      </c>
      <c r="F613" s="27" t="str">
        <f t="shared" ca="1" si="38"/>
        <v/>
      </c>
      <c r="G613" s="243"/>
      <c r="H613" s="238">
        <f t="shared" ca="1" si="39"/>
        <v>0</v>
      </c>
    </row>
    <row r="614" spans="2:8" x14ac:dyDescent="0.3">
      <c r="B614" s="228">
        <f t="shared" si="37"/>
        <v>24</v>
      </c>
      <c r="C614" s="39">
        <f t="shared" si="36"/>
        <v>8</v>
      </c>
      <c r="F614" s="27" t="str">
        <f t="shared" ca="1" si="38"/>
        <v/>
      </c>
      <c r="G614" s="243"/>
      <c r="H614" s="238">
        <f t="shared" ca="1" si="39"/>
        <v>0</v>
      </c>
    </row>
    <row r="615" spans="2:8" x14ac:dyDescent="0.3">
      <c r="B615" s="228">
        <f t="shared" si="37"/>
        <v>24</v>
      </c>
      <c r="C615" s="39">
        <f t="shared" si="36"/>
        <v>9</v>
      </c>
      <c r="F615" s="27" t="str">
        <f t="shared" ca="1" si="38"/>
        <v/>
      </c>
      <c r="G615" s="243"/>
      <c r="H615" s="238">
        <f t="shared" ca="1" si="39"/>
        <v>0</v>
      </c>
    </row>
    <row r="616" spans="2:8" x14ac:dyDescent="0.3">
      <c r="B616" s="228">
        <f t="shared" si="37"/>
        <v>24</v>
      </c>
      <c r="C616" s="39">
        <f t="shared" si="36"/>
        <v>10</v>
      </c>
      <c r="F616" s="27" t="str">
        <f t="shared" ca="1" si="38"/>
        <v/>
      </c>
      <c r="G616" s="243"/>
      <c r="H616" s="238">
        <f t="shared" ca="1" si="39"/>
        <v>0</v>
      </c>
    </row>
    <row r="617" spans="2:8" x14ac:dyDescent="0.3">
      <c r="B617" s="228">
        <f t="shared" si="37"/>
        <v>24</v>
      </c>
      <c r="C617" s="39">
        <f t="shared" si="36"/>
        <v>11</v>
      </c>
      <c r="F617" s="27" t="str">
        <f t="shared" ca="1" si="38"/>
        <v/>
      </c>
      <c r="G617" s="243"/>
      <c r="H617" s="238">
        <f t="shared" ca="1" si="39"/>
        <v>0</v>
      </c>
    </row>
    <row r="618" spans="2:8" x14ac:dyDescent="0.3">
      <c r="B618" s="228">
        <f t="shared" si="37"/>
        <v>24</v>
      </c>
      <c r="C618" s="39">
        <f t="shared" si="36"/>
        <v>12</v>
      </c>
      <c r="F618" s="27" t="str">
        <f t="shared" ca="1" si="38"/>
        <v/>
      </c>
      <c r="G618" s="243"/>
      <c r="H618" s="238">
        <f t="shared" ca="1" si="39"/>
        <v>0</v>
      </c>
    </row>
    <row r="619" spans="2:8" x14ac:dyDescent="0.3">
      <c r="B619" s="228">
        <f t="shared" si="37"/>
        <v>24</v>
      </c>
      <c r="C619" s="39">
        <f t="shared" si="36"/>
        <v>13</v>
      </c>
      <c r="F619" s="27" t="str">
        <f t="shared" ca="1" si="38"/>
        <v/>
      </c>
      <c r="G619" s="243"/>
      <c r="H619" s="238">
        <f t="shared" ca="1" si="39"/>
        <v>0</v>
      </c>
    </row>
    <row r="620" spans="2:8" x14ac:dyDescent="0.3">
      <c r="B620" s="228">
        <f t="shared" si="37"/>
        <v>24</v>
      </c>
      <c r="C620" s="39">
        <f t="shared" si="36"/>
        <v>14</v>
      </c>
      <c r="F620" s="27" t="str">
        <f t="shared" ca="1" si="38"/>
        <v/>
      </c>
      <c r="G620" s="243"/>
      <c r="H620" s="238">
        <f t="shared" ca="1" si="39"/>
        <v>0</v>
      </c>
    </row>
    <row r="621" spans="2:8" x14ac:dyDescent="0.3">
      <c r="B621" s="228">
        <f t="shared" si="37"/>
        <v>24</v>
      </c>
      <c r="C621" s="39">
        <f t="shared" si="36"/>
        <v>15</v>
      </c>
      <c r="F621" s="27" t="str">
        <f t="shared" ca="1" si="38"/>
        <v/>
      </c>
      <c r="G621" s="243"/>
      <c r="H621" s="238">
        <f t="shared" ca="1" si="39"/>
        <v>0</v>
      </c>
    </row>
    <row r="622" spans="2:8" x14ac:dyDescent="0.3">
      <c r="B622" s="228">
        <f t="shared" si="37"/>
        <v>24</v>
      </c>
      <c r="C622" s="39">
        <f t="shared" si="36"/>
        <v>16</v>
      </c>
      <c r="F622" s="27" t="str">
        <f t="shared" ca="1" si="38"/>
        <v/>
      </c>
      <c r="G622" s="243"/>
      <c r="H622" s="238">
        <f t="shared" ca="1" si="39"/>
        <v>0</v>
      </c>
    </row>
    <row r="623" spans="2:8" x14ac:dyDescent="0.3">
      <c r="B623" s="228">
        <f t="shared" si="37"/>
        <v>24</v>
      </c>
      <c r="C623" s="39">
        <f t="shared" si="36"/>
        <v>17</v>
      </c>
      <c r="F623" s="27" t="str">
        <f t="shared" ca="1" si="38"/>
        <v/>
      </c>
      <c r="G623" s="243"/>
      <c r="H623" s="238">
        <f t="shared" ca="1" si="39"/>
        <v>0</v>
      </c>
    </row>
    <row r="624" spans="2:8" x14ac:dyDescent="0.3">
      <c r="B624" s="228">
        <f t="shared" si="37"/>
        <v>24</v>
      </c>
      <c r="C624" s="39">
        <f t="shared" si="36"/>
        <v>18</v>
      </c>
      <c r="F624" s="27" t="str">
        <f t="shared" ca="1" si="38"/>
        <v/>
      </c>
      <c r="G624" s="243"/>
      <c r="H624" s="238">
        <f t="shared" ca="1" si="39"/>
        <v>0</v>
      </c>
    </row>
    <row r="625" spans="2:8" x14ac:dyDescent="0.3">
      <c r="B625" s="228">
        <f t="shared" si="37"/>
        <v>24</v>
      </c>
      <c r="C625" s="39">
        <f t="shared" si="36"/>
        <v>19</v>
      </c>
      <c r="F625" s="27" t="str">
        <f t="shared" ca="1" si="38"/>
        <v/>
      </c>
      <c r="G625" s="243"/>
      <c r="H625" s="238">
        <f t="shared" ca="1" si="39"/>
        <v>0</v>
      </c>
    </row>
    <row r="626" spans="2:8" x14ac:dyDescent="0.3">
      <c r="B626" s="228">
        <f t="shared" si="37"/>
        <v>24</v>
      </c>
      <c r="C626" s="39">
        <f t="shared" si="36"/>
        <v>20</v>
      </c>
      <c r="F626" s="27" t="str">
        <f t="shared" ca="1" si="38"/>
        <v/>
      </c>
      <c r="G626" s="243"/>
      <c r="H626" s="238">
        <f t="shared" ca="1" si="39"/>
        <v>0</v>
      </c>
    </row>
    <row r="627" spans="2:8" x14ac:dyDescent="0.3">
      <c r="B627" s="228">
        <f t="shared" si="37"/>
        <v>24</v>
      </c>
      <c r="C627" s="39">
        <f t="shared" si="36"/>
        <v>21</v>
      </c>
      <c r="F627" s="27" t="str">
        <f t="shared" ca="1" si="38"/>
        <v/>
      </c>
      <c r="G627" s="243"/>
      <c r="H627" s="238">
        <f t="shared" ca="1" si="39"/>
        <v>0</v>
      </c>
    </row>
    <row r="628" spans="2:8" x14ac:dyDescent="0.3">
      <c r="B628" s="228">
        <f t="shared" si="37"/>
        <v>24</v>
      </c>
      <c r="C628" s="39">
        <f t="shared" si="36"/>
        <v>22</v>
      </c>
      <c r="F628" s="27" t="str">
        <f t="shared" ca="1" si="38"/>
        <v/>
      </c>
      <c r="G628" s="243"/>
      <c r="H628" s="238">
        <f t="shared" ca="1" si="39"/>
        <v>0</v>
      </c>
    </row>
    <row r="629" spans="2:8" x14ac:dyDescent="0.3">
      <c r="B629" s="228">
        <f t="shared" si="37"/>
        <v>24</v>
      </c>
      <c r="C629" s="39">
        <f t="shared" si="36"/>
        <v>23</v>
      </c>
      <c r="F629" s="27" t="str">
        <f t="shared" ca="1" si="38"/>
        <v/>
      </c>
      <c r="G629" s="243"/>
      <c r="H629" s="238">
        <f t="shared" ca="1" si="39"/>
        <v>0</v>
      </c>
    </row>
    <row r="630" spans="2:8" x14ac:dyDescent="0.3">
      <c r="B630" s="228">
        <f t="shared" si="37"/>
        <v>24</v>
      </c>
      <c r="C630" s="39">
        <f t="shared" si="36"/>
        <v>24</v>
      </c>
      <c r="F630" s="27" t="str">
        <f t="shared" ca="1" si="38"/>
        <v/>
      </c>
      <c r="G630" s="243"/>
      <c r="H630" s="238">
        <f t="shared" ca="1" si="39"/>
        <v>0</v>
      </c>
    </row>
    <row r="631" spans="2:8" x14ac:dyDescent="0.3">
      <c r="B631" s="228">
        <f t="shared" si="37"/>
        <v>24</v>
      </c>
      <c r="C631" s="39">
        <f t="shared" si="36"/>
        <v>25</v>
      </c>
      <c r="F631" s="27" t="str">
        <f t="shared" ca="1" si="38"/>
        <v/>
      </c>
      <c r="G631" s="243"/>
      <c r="H631" s="238">
        <f t="shared" ca="1" si="39"/>
        <v>0</v>
      </c>
    </row>
    <row r="632" spans="2:8" x14ac:dyDescent="0.3">
      <c r="B632" s="228">
        <f t="shared" si="37"/>
        <v>25</v>
      </c>
      <c r="C632" s="39">
        <f t="shared" si="36"/>
        <v>1</v>
      </c>
      <c r="F632" s="27" t="str">
        <f t="shared" ca="1" si="38"/>
        <v/>
      </c>
      <c r="G632" s="243"/>
      <c r="H632" s="238">
        <f t="shared" ca="1" si="39"/>
        <v>0</v>
      </c>
    </row>
    <row r="633" spans="2:8" x14ac:dyDescent="0.3">
      <c r="B633" s="228">
        <f t="shared" si="37"/>
        <v>25</v>
      </c>
      <c r="C633" s="39">
        <f t="shared" si="36"/>
        <v>2</v>
      </c>
      <c r="F633" s="27" t="str">
        <f t="shared" ca="1" si="38"/>
        <v/>
      </c>
      <c r="G633" s="243"/>
      <c r="H633" s="238">
        <f t="shared" ca="1" si="39"/>
        <v>0</v>
      </c>
    </row>
    <row r="634" spans="2:8" x14ac:dyDescent="0.3">
      <c r="B634" s="228">
        <f t="shared" si="37"/>
        <v>25</v>
      </c>
      <c r="C634" s="39">
        <f t="shared" ref="C634:C656" si="40">C609</f>
        <v>3</v>
      </c>
      <c r="F634" s="27" t="str">
        <f t="shared" ca="1" si="38"/>
        <v/>
      </c>
      <c r="G634" s="243"/>
      <c r="H634" s="238">
        <f t="shared" ca="1" si="39"/>
        <v>0</v>
      </c>
    </row>
    <row r="635" spans="2:8" x14ac:dyDescent="0.3">
      <c r="B635" s="228">
        <f t="shared" si="37"/>
        <v>25</v>
      </c>
      <c r="C635" s="39">
        <f t="shared" si="40"/>
        <v>4</v>
      </c>
      <c r="F635" s="27" t="str">
        <f t="shared" ca="1" si="38"/>
        <v/>
      </c>
      <c r="G635" s="243"/>
      <c r="H635" s="238">
        <f t="shared" ca="1" si="39"/>
        <v>0</v>
      </c>
    </row>
    <row r="636" spans="2:8" x14ac:dyDescent="0.3">
      <c r="B636" s="228">
        <f t="shared" si="37"/>
        <v>25</v>
      </c>
      <c r="C636" s="39">
        <f t="shared" si="40"/>
        <v>5</v>
      </c>
      <c r="F636" s="27" t="str">
        <f t="shared" ca="1" si="38"/>
        <v/>
      </c>
      <c r="G636" s="243"/>
      <c r="H636" s="238">
        <f t="shared" ca="1" si="39"/>
        <v>0</v>
      </c>
    </row>
    <row r="637" spans="2:8" x14ac:dyDescent="0.3">
      <c r="B637" s="228">
        <f t="shared" si="37"/>
        <v>25</v>
      </c>
      <c r="C637" s="39">
        <f t="shared" si="40"/>
        <v>6</v>
      </c>
      <c r="F637" s="27" t="str">
        <f t="shared" ca="1" si="38"/>
        <v/>
      </c>
      <c r="G637" s="243"/>
      <c r="H637" s="238">
        <f t="shared" ca="1" si="39"/>
        <v>0</v>
      </c>
    </row>
    <row r="638" spans="2:8" x14ac:dyDescent="0.3">
      <c r="B638" s="228">
        <f t="shared" si="37"/>
        <v>25</v>
      </c>
      <c r="C638" s="39">
        <f t="shared" si="40"/>
        <v>7</v>
      </c>
      <c r="F638" s="27" t="str">
        <f t="shared" ca="1" si="38"/>
        <v/>
      </c>
      <c r="G638" s="243"/>
      <c r="H638" s="238">
        <f t="shared" ca="1" si="39"/>
        <v>0</v>
      </c>
    </row>
    <row r="639" spans="2:8" x14ac:dyDescent="0.3">
      <c r="B639" s="228">
        <f t="shared" si="37"/>
        <v>25</v>
      </c>
      <c r="C639" s="39">
        <f t="shared" si="40"/>
        <v>8</v>
      </c>
      <c r="F639" s="27" t="str">
        <f t="shared" ca="1" si="38"/>
        <v/>
      </c>
      <c r="G639" s="243"/>
      <c r="H639" s="238">
        <f t="shared" ca="1" si="39"/>
        <v>0</v>
      </c>
    </row>
    <row r="640" spans="2:8" x14ac:dyDescent="0.3">
      <c r="B640" s="228">
        <f t="shared" si="37"/>
        <v>25</v>
      </c>
      <c r="C640" s="39">
        <f t="shared" si="40"/>
        <v>9</v>
      </c>
      <c r="F640" s="27" t="str">
        <f t="shared" ca="1" si="38"/>
        <v/>
      </c>
      <c r="G640" s="243"/>
      <c r="H640" s="238">
        <f t="shared" ca="1" si="39"/>
        <v>0</v>
      </c>
    </row>
    <row r="641" spans="2:8" x14ac:dyDescent="0.3">
      <c r="B641" s="228">
        <f t="shared" si="37"/>
        <v>25</v>
      </c>
      <c r="C641" s="39">
        <f t="shared" si="40"/>
        <v>10</v>
      </c>
      <c r="F641" s="27" t="str">
        <f t="shared" ca="1" si="38"/>
        <v/>
      </c>
      <c r="G641" s="243"/>
      <c r="H641" s="238">
        <f t="shared" ca="1" si="39"/>
        <v>0</v>
      </c>
    </row>
    <row r="642" spans="2:8" x14ac:dyDescent="0.3">
      <c r="B642" s="228">
        <f t="shared" si="37"/>
        <v>25</v>
      </c>
      <c r="C642" s="39">
        <f t="shared" si="40"/>
        <v>11</v>
      </c>
      <c r="F642" s="27" t="str">
        <f t="shared" ca="1" si="38"/>
        <v/>
      </c>
      <c r="G642" s="243"/>
      <c r="H642" s="238">
        <f t="shared" ca="1" si="39"/>
        <v>0</v>
      </c>
    </row>
    <row r="643" spans="2:8" x14ac:dyDescent="0.3">
      <c r="B643" s="228">
        <f t="shared" si="37"/>
        <v>25</v>
      </c>
      <c r="C643" s="39">
        <f t="shared" si="40"/>
        <v>12</v>
      </c>
      <c r="F643" s="27" t="str">
        <f t="shared" ca="1" si="38"/>
        <v/>
      </c>
      <c r="G643" s="243"/>
      <c r="H643" s="238">
        <f t="shared" ca="1" si="39"/>
        <v>0</v>
      </c>
    </row>
    <row r="644" spans="2:8" x14ac:dyDescent="0.3">
      <c r="B644" s="228">
        <f t="shared" si="37"/>
        <v>25</v>
      </c>
      <c r="C644" s="39">
        <f t="shared" si="40"/>
        <v>13</v>
      </c>
      <c r="F644" s="27" t="str">
        <f t="shared" ca="1" si="38"/>
        <v/>
      </c>
      <c r="G644" s="243"/>
      <c r="H644" s="238">
        <f t="shared" ca="1" si="39"/>
        <v>0</v>
      </c>
    </row>
    <row r="645" spans="2:8" x14ac:dyDescent="0.3">
      <c r="B645" s="228">
        <f t="shared" si="37"/>
        <v>25</v>
      </c>
      <c r="C645" s="39">
        <f t="shared" si="40"/>
        <v>14</v>
      </c>
      <c r="F645" s="27" t="str">
        <f t="shared" ca="1" si="38"/>
        <v/>
      </c>
      <c r="G645" s="243"/>
      <c r="H645" s="238">
        <f t="shared" ca="1" si="39"/>
        <v>0</v>
      </c>
    </row>
    <row r="646" spans="2:8" x14ac:dyDescent="0.3">
      <c r="B646" s="228">
        <f t="shared" si="37"/>
        <v>25</v>
      </c>
      <c r="C646" s="39">
        <f t="shared" si="40"/>
        <v>15</v>
      </c>
      <c r="F646" s="27" t="str">
        <f t="shared" ca="1" si="38"/>
        <v/>
      </c>
      <c r="G646" s="243"/>
      <c r="H646" s="238">
        <f t="shared" ca="1" si="39"/>
        <v>0</v>
      </c>
    </row>
    <row r="647" spans="2:8" x14ac:dyDescent="0.3">
      <c r="B647" s="228">
        <f t="shared" si="37"/>
        <v>25</v>
      </c>
      <c r="C647" s="39">
        <f t="shared" si="40"/>
        <v>16</v>
      </c>
      <c r="F647" s="27" t="str">
        <f t="shared" ca="1" si="38"/>
        <v/>
      </c>
      <c r="G647" s="243"/>
      <c r="H647" s="238">
        <f t="shared" ca="1" si="39"/>
        <v>0</v>
      </c>
    </row>
    <row r="648" spans="2:8" x14ac:dyDescent="0.3">
      <c r="B648" s="228">
        <f t="shared" si="37"/>
        <v>25</v>
      </c>
      <c r="C648" s="39">
        <f t="shared" si="40"/>
        <v>17</v>
      </c>
      <c r="F648" s="27" t="str">
        <f t="shared" ca="1" si="38"/>
        <v/>
      </c>
      <c r="G648" s="243"/>
      <c r="H648" s="238">
        <f t="shared" ca="1" si="39"/>
        <v>0</v>
      </c>
    </row>
    <row r="649" spans="2:8" x14ac:dyDescent="0.3">
      <c r="B649" s="228">
        <f t="shared" si="37"/>
        <v>25</v>
      </c>
      <c r="C649" s="39">
        <f t="shared" si="40"/>
        <v>18</v>
      </c>
      <c r="F649" s="27" t="str">
        <f t="shared" ca="1" si="38"/>
        <v/>
      </c>
      <c r="G649" s="243"/>
      <c r="H649" s="238">
        <f t="shared" ca="1" si="39"/>
        <v>0</v>
      </c>
    </row>
    <row r="650" spans="2:8" x14ac:dyDescent="0.3">
      <c r="B650" s="228">
        <f t="shared" si="37"/>
        <v>25</v>
      </c>
      <c r="C650" s="39">
        <f t="shared" si="40"/>
        <v>19</v>
      </c>
      <c r="F650" s="27" t="str">
        <f t="shared" ca="1" si="38"/>
        <v/>
      </c>
      <c r="G650" s="243"/>
      <c r="H650" s="238">
        <f t="shared" ca="1" si="39"/>
        <v>0</v>
      </c>
    </row>
    <row r="651" spans="2:8" x14ac:dyDescent="0.3">
      <c r="B651" s="228">
        <f t="shared" si="37"/>
        <v>25</v>
      </c>
      <c r="C651" s="39">
        <f t="shared" si="40"/>
        <v>20</v>
      </c>
      <c r="F651" s="27" t="str">
        <f t="shared" ca="1" si="38"/>
        <v/>
      </c>
      <c r="G651" s="243"/>
      <c r="H651" s="238">
        <f t="shared" ca="1" si="39"/>
        <v>0</v>
      </c>
    </row>
    <row r="652" spans="2:8" x14ac:dyDescent="0.3">
      <c r="B652" s="228">
        <f t="shared" si="37"/>
        <v>25</v>
      </c>
      <c r="C652" s="39">
        <f t="shared" si="40"/>
        <v>21</v>
      </c>
      <c r="F652" s="27" t="str">
        <f t="shared" ca="1" si="38"/>
        <v/>
      </c>
      <c r="G652" s="243"/>
      <c r="H652" s="238">
        <f t="shared" ca="1" si="39"/>
        <v>0</v>
      </c>
    </row>
    <row r="653" spans="2:8" x14ac:dyDescent="0.3">
      <c r="B653" s="228">
        <f t="shared" si="37"/>
        <v>25</v>
      </c>
      <c r="C653" s="39">
        <f t="shared" si="40"/>
        <v>22</v>
      </c>
      <c r="F653" s="27" t="str">
        <f t="shared" ca="1" si="38"/>
        <v/>
      </c>
      <c r="G653" s="243"/>
      <c r="H653" s="238">
        <f t="shared" ca="1" si="39"/>
        <v>0</v>
      </c>
    </row>
    <row r="654" spans="2:8" x14ac:dyDescent="0.3">
      <c r="B654" s="228">
        <f t="shared" si="37"/>
        <v>25</v>
      </c>
      <c r="C654" s="39">
        <f t="shared" si="40"/>
        <v>23</v>
      </c>
      <c r="F654" s="27" t="str">
        <f t="shared" ca="1" si="38"/>
        <v/>
      </c>
      <c r="G654" s="243"/>
      <c r="H654" s="238">
        <f t="shared" ca="1" si="39"/>
        <v>0</v>
      </c>
    </row>
    <row r="655" spans="2:8" x14ac:dyDescent="0.3">
      <c r="B655" s="228">
        <f t="shared" si="37"/>
        <v>25</v>
      </c>
      <c r="C655" s="39">
        <f t="shared" si="40"/>
        <v>24</v>
      </c>
      <c r="F655" s="27" t="str">
        <f t="shared" ca="1" si="38"/>
        <v/>
      </c>
      <c r="G655" s="243"/>
      <c r="H655" s="238">
        <f t="shared" ca="1" si="39"/>
        <v>0</v>
      </c>
    </row>
    <row r="656" spans="2:8" ht="15" thickBot="1" x14ac:dyDescent="0.35">
      <c r="B656" s="228">
        <f t="shared" si="37"/>
        <v>25</v>
      </c>
      <c r="C656" s="39">
        <f t="shared" si="40"/>
        <v>25</v>
      </c>
      <c r="F656" s="28" t="str">
        <f t="shared" ca="1" si="38"/>
        <v/>
      </c>
      <c r="G656" s="243"/>
      <c r="H656" s="241">
        <f t="shared" ca="1" si="39"/>
        <v>0</v>
      </c>
    </row>
  </sheetData>
  <mergeCells count="6">
    <mergeCell ref="L36:N36"/>
    <mergeCell ref="F2:AS2"/>
    <mergeCell ref="L32:N32"/>
    <mergeCell ref="L33:N33"/>
    <mergeCell ref="L34:N34"/>
    <mergeCell ref="L35:N35"/>
  </mergeCells>
  <phoneticPr fontId="23" type="noConversion"/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38D58-7A1C-4DCF-96AE-E3584728175B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23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23.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lBNMS+mEHuoXxNzLdYiQsRFgJYu1BU7TipO96QOf6cyIwLMjUnE9NOZjeQC6VGhZ0Vxf3gXcZ3AAyD7U9UWctg==" saltValue="UfSObB9WEDnypDUY5jI2t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22" priority="6">
      <formula>IF($E$6="",$A16&lt;=$D$6,FALSE)</formula>
    </cfRule>
  </conditionalFormatting>
  <conditionalFormatting sqref="B40:E40">
    <cfRule type="expression" dxfId="21" priority="8">
      <formula>IF($E$6="",$A40&lt;=$D$6,FALSE)</formula>
    </cfRule>
  </conditionalFormatting>
  <conditionalFormatting sqref="B1:F1">
    <cfRule type="expression" dxfId="20" priority="2">
      <formula>$B$1&lt;&gt;inp_nazev_klubu</formula>
    </cfRule>
  </conditionalFormatting>
  <conditionalFormatting sqref="D4:D9">
    <cfRule type="expression" dxfId="19" priority="5">
      <formula>LEN(TRIM(D4))=0</formula>
    </cfRule>
  </conditionalFormatting>
  <conditionalFormatting sqref="F16:F39">
    <cfRule type="expression" dxfId="18" priority="7">
      <formula>IF($E$6="",$A16&lt;=$D$6,FALSE)</formula>
    </cfRule>
  </conditionalFormatting>
  <conditionalFormatting sqref="G4:G10">
    <cfRule type="expression" dxfId="17" priority="4">
      <formula>OR($G$4=msg_info_intro&amp;$A$1&amp;".",$G$4="Přihláška č. "&amp;$A$1&amp;par_list_ok)</formula>
    </cfRule>
  </conditionalFormatting>
  <conditionalFormatting sqref="G15">
    <cfRule type="expression" dxfId="16" priority="3">
      <formula>OR($G$15=msg_fill_pocet_sout,$G$15=msg_info_intro_jmena)</formula>
    </cfRule>
  </conditionalFormatting>
  <dataValidations count="3">
    <dataValidation type="list" allowBlank="1" showInputMessage="1" sqref="D9:D10" xr:uid="{19C4B83A-7DB2-421D-BA5A-FC407027F0DE}">
      <formula1>inp_tab_seznam_treneru</formula1>
    </dataValidation>
    <dataValidation type="list" allowBlank="1" showInputMessage="1" sqref="D5" xr:uid="{C949C0E6-E5B4-43E8-8AAE-C026EE606650}">
      <formula1>tab_par_vykon_kat</formula1>
    </dataValidation>
    <dataValidation type="list" allowBlank="1" showInputMessage="1" sqref="D4" xr:uid="{27A4CB7F-2105-478C-B643-5B04D29E1F94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31A3B5B-18D5-48F6-9622-341411BBC90E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CB020-E8AF-4897-8374-0BC31D0FB137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24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24.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OUQXRTieXo3AgiViPZxe2sjqj2/nFDLsvg2SlFDpMjoQA1CpASZGoV9lxW1cv1tlkViVZMw3fd2cfF2ha/L4Cg==" saltValue="8nUa6izGdiR2mNT6fAHhPA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4" priority="6">
      <formula>IF($E$6="",$A16&lt;=$D$6,FALSE)</formula>
    </cfRule>
  </conditionalFormatting>
  <conditionalFormatting sqref="B40:E40">
    <cfRule type="expression" dxfId="13" priority="8">
      <formula>IF($E$6="",$A40&lt;=$D$6,FALSE)</formula>
    </cfRule>
  </conditionalFormatting>
  <conditionalFormatting sqref="B1:F1">
    <cfRule type="expression" dxfId="12" priority="2">
      <formula>$B$1&lt;&gt;inp_nazev_klubu</formula>
    </cfRule>
  </conditionalFormatting>
  <conditionalFormatting sqref="D4:D9">
    <cfRule type="expression" dxfId="11" priority="5">
      <formula>LEN(TRIM(D4))=0</formula>
    </cfRule>
  </conditionalFormatting>
  <conditionalFormatting sqref="F16:F39">
    <cfRule type="expression" dxfId="10" priority="7">
      <formula>IF($E$6="",$A16&lt;=$D$6,FALSE)</formula>
    </cfRule>
  </conditionalFormatting>
  <conditionalFormatting sqref="G4:G10">
    <cfRule type="expression" dxfId="9" priority="4">
      <formula>OR($G$4=msg_info_intro&amp;$A$1&amp;".",$G$4="Přihláška č. "&amp;$A$1&amp;par_list_ok)</formula>
    </cfRule>
  </conditionalFormatting>
  <conditionalFormatting sqref="G15">
    <cfRule type="expression" dxfId="8" priority="3">
      <formula>OR($G$15=msg_fill_pocet_sout,$G$15=msg_info_intro_jmena)</formula>
    </cfRule>
  </conditionalFormatting>
  <dataValidations count="3">
    <dataValidation type="list" allowBlank="1" showInputMessage="1" sqref="D9:D10" xr:uid="{D8410860-2ED3-4EE1-AEBB-95E4315F2E18}">
      <formula1>inp_tab_seznam_treneru</formula1>
    </dataValidation>
    <dataValidation type="list" allowBlank="1" showInputMessage="1" sqref="D5" xr:uid="{6AF89BE6-C866-4BB2-9DD9-C0B8254D5855}">
      <formula1>tab_par_vykon_kat</formula1>
    </dataValidation>
    <dataValidation type="list" allowBlank="1" showInputMessage="1" sqref="D4" xr:uid="{DB9DF74F-B7C9-4B15-9D09-F3F7911AF9F8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199B7CC-61D7-4083-85C5-1E4CE802EEFA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51340-970E-49DB-BA5E-6B023F8F1D6B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25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25.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Djkypzg3N39ue08fGXvd1r9Rla23KoErliOk3IbLOYU7ZNm6iIho+w+nyy9QDuj9sqPX1dNbyJ2mX81jb4nUkQ==" saltValue="0JMDA7GftR+F4UOsixUdcw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6" priority="6">
      <formula>IF($E$6="",$A16&lt;=$D$6,FALSE)</formula>
    </cfRule>
  </conditionalFormatting>
  <conditionalFormatting sqref="B40:E40">
    <cfRule type="expression" dxfId="5" priority="8">
      <formula>IF($E$6="",$A40&lt;=$D$6,FALSE)</formula>
    </cfRule>
  </conditionalFormatting>
  <conditionalFormatting sqref="B1:F1">
    <cfRule type="expression" dxfId="4" priority="2">
      <formula>$B$1&lt;&gt;inp_nazev_klubu</formula>
    </cfRule>
  </conditionalFormatting>
  <conditionalFormatting sqref="D4:D9">
    <cfRule type="expression" dxfId="3" priority="5">
      <formula>LEN(TRIM(D4))=0</formula>
    </cfRule>
  </conditionalFormatting>
  <conditionalFormatting sqref="F16:F39">
    <cfRule type="expression" dxfId="2" priority="7">
      <formula>IF($E$6="",$A16&lt;=$D$6,FALSE)</formula>
    </cfRule>
  </conditionalFormatting>
  <conditionalFormatting sqref="G4:G10">
    <cfRule type="expression" dxfId="1" priority="4">
      <formula>OR($G$4=msg_info_intro&amp;$A$1&amp;".",$G$4="Přihláška č. "&amp;$A$1&amp;par_list_ok)</formula>
    </cfRule>
  </conditionalFormatting>
  <conditionalFormatting sqref="G15">
    <cfRule type="expression" dxfId="0" priority="3">
      <formula>OR($G$15=msg_fill_pocet_sout,$G$15=msg_info_intro_jmena)</formula>
    </cfRule>
  </conditionalFormatting>
  <dataValidations count="3">
    <dataValidation type="list" allowBlank="1" showInputMessage="1" sqref="D9:D10" xr:uid="{ABD9D130-70B9-44F9-92EB-F34996E34EBB}">
      <formula1>inp_tab_seznam_treneru</formula1>
    </dataValidation>
    <dataValidation type="list" allowBlank="1" showInputMessage="1" sqref="D5" xr:uid="{145F392A-DB9C-43A8-AD37-8B0140FA07FD}">
      <formula1>tab_par_vykon_kat</formula1>
    </dataValidation>
    <dataValidation type="list" allowBlank="1" showInputMessage="1" sqref="D4" xr:uid="{3DD1F4CB-5F8B-496A-B23E-B73F2CAB93E4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71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1782FF2-3902-4296-931F-BD104C060999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BF7D3-0047-4849-9672-C6F426017A1F}">
  <sheetPr>
    <tabColor rgb="FFFF0000"/>
    <pageSetUpPr fitToPage="1"/>
  </sheetPr>
  <dimension ref="A1:E53"/>
  <sheetViews>
    <sheetView showGridLines="0" tabSelected="1" zoomScaleNormal="100" workbookViewId="0">
      <selection activeCell="A100" sqref="A100"/>
    </sheetView>
  </sheetViews>
  <sheetFormatPr defaultRowHeight="15.6" x14ac:dyDescent="0.3"/>
  <cols>
    <col min="1" max="1" width="6.21875" style="374" customWidth="1"/>
    <col min="2" max="2" width="52.109375" style="374" customWidth="1"/>
    <col min="3" max="3" width="4.77734375" style="374" customWidth="1"/>
    <col min="4" max="4" width="46.5546875" style="374" customWidth="1"/>
    <col min="5" max="16384" width="8.88671875" style="374"/>
  </cols>
  <sheetData>
    <row r="1" spans="1:5" s="370" customFormat="1" ht="31.2" customHeight="1" thickBot="1" x14ac:dyDescent="0.35">
      <c r="A1" s="462" t="s">
        <v>600</v>
      </c>
      <c r="B1" s="462"/>
      <c r="C1" s="462"/>
      <c r="D1" s="462"/>
      <c r="E1" s="369"/>
    </row>
    <row r="2" spans="1:5" ht="40.799999999999997" customHeight="1" thickBot="1" x14ac:dyDescent="0.35">
      <c r="A2" s="371" t="s">
        <v>601</v>
      </c>
      <c r="B2" s="372" t="s">
        <v>602</v>
      </c>
      <c r="C2" s="372"/>
      <c r="D2" s="463" t="s">
        <v>603</v>
      </c>
    </row>
    <row r="3" spans="1:5" ht="40.799999999999997" customHeight="1" thickBot="1" x14ac:dyDescent="0.35">
      <c r="A3" s="375" t="s">
        <v>604</v>
      </c>
      <c r="B3" s="376" t="s">
        <v>605</v>
      </c>
      <c r="D3" s="464"/>
    </row>
    <row r="4" spans="1:5" ht="40.799999999999997" customHeight="1" thickBot="1" x14ac:dyDescent="0.35">
      <c r="A4" s="377" t="s">
        <v>606</v>
      </c>
      <c r="B4" s="378" t="s">
        <v>607</v>
      </c>
      <c r="C4" s="378"/>
      <c r="D4" s="465"/>
    </row>
    <row r="6" spans="1:5" s="370" customFormat="1" ht="26.4" customHeight="1" x14ac:dyDescent="0.45">
      <c r="A6" s="466" t="s">
        <v>608</v>
      </c>
      <c r="B6" s="466"/>
      <c r="C6" s="466"/>
      <c r="D6" s="466"/>
      <c r="E6" s="369"/>
    </row>
    <row r="7" spans="1:5" s="380" customFormat="1" ht="21" customHeight="1" thickBot="1" x14ac:dyDescent="0.35">
      <c r="A7" s="467" t="s">
        <v>570</v>
      </c>
      <c r="B7" s="467"/>
      <c r="C7" s="467"/>
      <c r="D7" s="467"/>
    </row>
    <row r="8" spans="1:5" ht="20.399999999999999" customHeight="1" x14ac:dyDescent="0.3">
      <c r="A8" s="381" t="s">
        <v>609</v>
      </c>
      <c r="B8" s="382" t="s">
        <v>571</v>
      </c>
      <c r="C8" s="382"/>
      <c r="D8" s="373" t="s">
        <v>572</v>
      </c>
    </row>
    <row r="9" spans="1:5" ht="20.399999999999999" customHeight="1" thickBot="1" x14ac:dyDescent="0.35">
      <c r="A9" s="383" t="s">
        <v>609</v>
      </c>
      <c r="B9" s="384">
        <v>777060218</v>
      </c>
      <c r="C9" s="385"/>
      <c r="D9" s="379" t="s">
        <v>573</v>
      </c>
    </row>
    <row r="11" spans="1:5" s="370" customFormat="1" ht="26.4" customHeight="1" x14ac:dyDescent="0.45">
      <c r="A11" s="466" t="s">
        <v>610</v>
      </c>
      <c r="B11" s="466"/>
      <c r="C11" s="466"/>
      <c r="D11" s="466"/>
      <c r="E11" s="369"/>
    </row>
    <row r="12" spans="1:5" s="380" customFormat="1" ht="21" customHeight="1" x14ac:dyDescent="0.3">
      <c r="A12" s="467" t="s">
        <v>611</v>
      </c>
      <c r="B12" s="467"/>
      <c r="C12" s="467"/>
      <c r="D12" s="467"/>
    </row>
    <row r="14" spans="1:5" ht="24" thickBot="1" x14ac:dyDescent="0.35">
      <c r="A14" s="386" t="s">
        <v>601</v>
      </c>
      <c r="B14" s="387" t="s">
        <v>612</v>
      </c>
      <c r="C14" s="388"/>
    </row>
    <row r="15" spans="1:5" ht="20.399999999999999" customHeight="1" thickBot="1" x14ac:dyDescent="0.35">
      <c r="A15" s="389" t="s">
        <v>609</v>
      </c>
      <c r="B15" s="376" t="s">
        <v>613</v>
      </c>
      <c r="C15" s="390"/>
      <c r="D15" s="454" t="s">
        <v>614</v>
      </c>
    </row>
    <row r="16" spans="1:5" ht="20.399999999999999" customHeight="1" thickBot="1" x14ac:dyDescent="0.35">
      <c r="A16" s="389" t="s">
        <v>609</v>
      </c>
      <c r="B16" s="376" t="s">
        <v>615</v>
      </c>
      <c r="D16" s="455"/>
    </row>
    <row r="17" spans="1:5" ht="20.399999999999999" customHeight="1" thickBot="1" x14ac:dyDescent="0.35">
      <c r="A17" s="389" t="s">
        <v>609</v>
      </c>
      <c r="B17" s="376" t="s">
        <v>616</v>
      </c>
      <c r="C17" s="391"/>
      <c r="D17" s="456"/>
    </row>
    <row r="19" spans="1:5" ht="24" thickBot="1" x14ac:dyDescent="0.35">
      <c r="A19" s="386" t="s">
        <v>604</v>
      </c>
      <c r="B19" s="387" t="s">
        <v>313</v>
      </c>
      <c r="C19" s="388"/>
    </row>
    <row r="20" spans="1:5" ht="20.399999999999999" customHeight="1" thickBot="1" x14ac:dyDescent="0.35">
      <c r="A20" s="389" t="s">
        <v>609</v>
      </c>
      <c r="B20" s="376" t="s">
        <v>617</v>
      </c>
      <c r="C20" s="376"/>
      <c r="D20" s="392" t="s">
        <v>618</v>
      </c>
    </row>
    <row r="22" spans="1:5" ht="24" thickBot="1" x14ac:dyDescent="0.35">
      <c r="A22" s="386" t="s">
        <v>606</v>
      </c>
      <c r="B22" s="387" t="s">
        <v>619</v>
      </c>
      <c r="C22" s="388"/>
    </row>
    <row r="23" spans="1:5" ht="40.799999999999997" customHeight="1" thickBot="1" x14ac:dyDescent="0.35">
      <c r="A23" s="389" t="s">
        <v>609</v>
      </c>
      <c r="B23" s="376" t="s">
        <v>620</v>
      </c>
      <c r="C23" s="376"/>
      <c r="D23" s="392" t="s">
        <v>621</v>
      </c>
    </row>
    <row r="25" spans="1:5" ht="24" thickBot="1" x14ac:dyDescent="0.35">
      <c r="A25" s="386" t="s">
        <v>622</v>
      </c>
      <c r="B25" s="457" t="s">
        <v>623</v>
      </c>
      <c r="C25" s="457"/>
      <c r="D25" s="457"/>
    </row>
    <row r="26" spans="1:5" ht="20.399999999999999" customHeight="1" thickBot="1" x14ac:dyDescent="0.35">
      <c r="A26" s="389" t="s">
        <v>609</v>
      </c>
      <c r="B26" s="394" t="s">
        <v>178</v>
      </c>
      <c r="C26" s="394"/>
      <c r="D26" s="395" t="s">
        <v>624</v>
      </c>
    </row>
    <row r="27" spans="1:5" ht="20.399999999999999" customHeight="1" thickBot="1" x14ac:dyDescent="0.35">
      <c r="A27" s="389" t="s">
        <v>609</v>
      </c>
      <c r="B27" s="394" t="s">
        <v>224</v>
      </c>
      <c r="C27" s="394"/>
      <c r="D27" s="396" t="s">
        <v>625</v>
      </c>
      <c r="E27" s="397"/>
    </row>
    <row r="28" spans="1:5" ht="20.399999999999999" customHeight="1" thickBot="1" x14ac:dyDescent="0.35">
      <c r="A28" s="389" t="s">
        <v>609</v>
      </c>
      <c r="B28" s="394" t="s">
        <v>225</v>
      </c>
      <c r="C28" s="394"/>
      <c r="D28" s="396" t="s">
        <v>626</v>
      </c>
      <c r="E28" s="397"/>
    </row>
    <row r="29" spans="1:5" ht="20.399999999999999" customHeight="1" thickBot="1" x14ac:dyDescent="0.35">
      <c r="A29" s="389" t="s">
        <v>609</v>
      </c>
      <c r="B29" s="394" t="s">
        <v>226</v>
      </c>
      <c r="C29" s="394"/>
      <c r="D29" s="396" t="s">
        <v>627</v>
      </c>
      <c r="E29" s="397"/>
    </row>
    <row r="30" spans="1:5" ht="20.399999999999999" customHeight="1" thickBot="1" x14ac:dyDescent="0.35">
      <c r="A30" s="389" t="s">
        <v>609</v>
      </c>
      <c r="B30" s="394" t="s">
        <v>628</v>
      </c>
      <c r="C30" s="394"/>
      <c r="D30" s="396" t="s">
        <v>629</v>
      </c>
      <c r="E30" s="397"/>
    </row>
    <row r="31" spans="1:5" ht="20.399999999999999" customHeight="1" thickBot="1" x14ac:dyDescent="0.35">
      <c r="A31" s="389" t="s">
        <v>609</v>
      </c>
      <c r="B31" s="394" t="s">
        <v>630</v>
      </c>
      <c r="C31" s="394"/>
      <c r="D31" s="396" t="s">
        <v>631</v>
      </c>
      <c r="E31" s="397"/>
    </row>
    <row r="32" spans="1:5" ht="20.399999999999999" customHeight="1" thickBot="1" x14ac:dyDescent="0.35">
      <c r="A32" s="389" t="s">
        <v>609</v>
      </c>
      <c r="B32" s="394" t="s">
        <v>116</v>
      </c>
      <c r="C32" s="394"/>
      <c r="D32" s="395" t="s">
        <v>632</v>
      </c>
      <c r="E32" s="397"/>
    </row>
    <row r="33" spans="1:5" ht="20.399999999999999" customHeight="1" thickBot="1" x14ac:dyDescent="0.35">
      <c r="A33" s="389" t="s">
        <v>609</v>
      </c>
      <c r="B33" s="458" t="s">
        <v>633</v>
      </c>
      <c r="C33" s="458"/>
      <c r="D33" s="459"/>
      <c r="E33" s="397"/>
    </row>
    <row r="34" spans="1:5" x14ac:dyDescent="0.3">
      <c r="D34" s="397"/>
      <c r="E34" s="397"/>
    </row>
    <row r="35" spans="1:5" ht="24" thickBot="1" x14ac:dyDescent="0.35">
      <c r="A35" s="386" t="s">
        <v>634</v>
      </c>
      <c r="B35" s="387" t="s">
        <v>635</v>
      </c>
    </row>
    <row r="36" spans="1:5" ht="40.799999999999997" customHeight="1" thickBot="1" x14ac:dyDescent="0.35">
      <c r="A36" s="398" t="s">
        <v>80</v>
      </c>
      <c r="B36" s="460" t="s">
        <v>640</v>
      </c>
      <c r="C36" s="460"/>
      <c r="D36" s="461"/>
    </row>
    <row r="37" spans="1:5" ht="40.799999999999997" customHeight="1" thickBot="1" x14ac:dyDescent="0.35">
      <c r="A37" s="398" t="s">
        <v>81</v>
      </c>
      <c r="B37" s="392" t="s">
        <v>636</v>
      </c>
      <c r="C37" s="398" t="s">
        <v>82</v>
      </c>
      <c r="D37" s="392" t="s">
        <v>637</v>
      </c>
    </row>
    <row r="38" spans="1:5" ht="40.799999999999997" customHeight="1" thickBot="1" x14ac:dyDescent="0.35">
      <c r="A38" s="398" t="s">
        <v>83</v>
      </c>
      <c r="B38" s="392" t="s">
        <v>641</v>
      </c>
      <c r="C38" s="399" t="s">
        <v>37</v>
      </c>
      <c r="D38" s="392" t="s">
        <v>642</v>
      </c>
    </row>
    <row r="39" spans="1:5" ht="34.799999999999997" customHeight="1" x14ac:dyDescent="0.3"/>
    <row r="40" spans="1:5" ht="34.799999999999997" customHeight="1" x14ac:dyDescent="0.3"/>
    <row r="53" spans="1:4" ht="24" thickBot="1" x14ac:dyDescent="0.35">
      <c r="A53" s="400" t="s">
        <v>638</v>
      </c>
      <c r="B53" s="393" t="s">
        <v>639</v>
      </c>
      <c r="C53" s="391"/>
      <c r="D53" s="391"/>
    </row>
  </sheetData>
  <sheetProtection algorithmName="SHA-512" hashValue="U16/hgrDvwCa6ETmwPaHkvHyjJau/fywYMH+Ak6aAhm++r4hONNV7PRN7j69rljJgWBtpqtausNmDD7lEF4p5w==" saltValue="jV701No4Ga/qu6n2vMs+2g==" spinCount="100000" sheet="1" objects="1" scenarios="1" selectLockedCells="1"/>
  <mergeCells count="10">
    <mergeCell ref="D15:D17"/>
    <mergeCell ref="B25:D25"/>
    <mergeCell ref="B33:D33"/>
    <mergeCell ref="B36:D36"/>
    <mergeCell ref="A1:D1"/>
    <mergeCell ref="D2:D4"/>
    <mergeCell ref="A6:D6"/>
    <mergeCell ref="A7:D7"/>
    <mergeCell ref="A11:D11"/>
    <mergeCell ref="A12:D12"/>
  </mergeCells>
  <printOptions horizontalCentered="1"/>
  <pageMargins left="0.31496062992125984" right="0.31496062992125984" top="0.39370078740157483" bottom="0.39370078740157483" header="0.31496062992125984" footer="0.31496062992125984"/>
  <pageSetup paperSize="9" scale="88" fitToHeight="0" orientation="portrait" r:id="rId1"/>
  <rowBreaks count="1" manualBreakCount="1">
    <brk id="3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76C83-FA0F-4ECF-A506-846AC0212443}">
  <sheetPr>
    <tabColor theme="9" tint="0.79998168889431442"/>
    <pageSetUpPr fitToPage="1"/>
  </sheetPr>
  <dimension ref="B1:D34"/>
  <sheetViews>
    <sheetView showGridLines="0" zoomScaleNormal="100" workbookViewId="0">
      <selection activeCell="C5" sqref="C5"/>
    </sheetView>
  </sheetViews>
  <sheetFormatPr defaultRowHeight="14.4" x14ac:dyDescent="0.3"/>
  <cols>
    <col min="1" max="1" width="1.6640625" style="331" customWidth="1"/>
    <col min="2" max="2" width="29.88671875" style="331" customWidth="1"/>
    <col min="3" max="3" width="39.33203125" style="331" customWidth="1"/>
    <col min="4" max="4" width="39" style="331" customWidth="1"/>
    <col min="5" max="16384" width="8.88671875" style="331"/>
  </cols>
  <sheetData>
    <row r="1" spans="2:4" ht="32.4" customHeight="1" x14ac:dyDescent="0.3">
      <c r="B1" s="473" t="str">
        <f>"Přihláška klubu na soutěž Tornádo "&amp;YEAR(par_den_konani_rocniku)</f>
        <v>Přihláška klubu na soutěž Tornádo 2026</v>
      </c>
      <c r="C1" s="473"/>
      <c r="D1" s="473"/>
    </row>
    <row r="2" spans="2:4" x14ac:dyDescent="0.3">
      <c r="B2" s="472" t="s">
        <v>95</v>
      </c>
      <c r="C2" s="472"/>
      <c r="D2" s="472"/>
    </row>
    <row r="4" spans="2:4" ht="21.6" thickBot="1" x14ac:dyDescent="0.45">
      <c r="B4" s="278" t="s">
        <v>72</v>
      </c>
    </row>
    <row r="5" spans="2:4" ht="15.6" x14ac:dyDescent="0.3">
      <c r="B5" s="339" t="s">
        <v>73</v>
      </c>
      <c r="C5" s="225"/>
      <c r="D5" s="340"/>
    </row>
    <row r="6" spans="2:4" ht="15.6" x14ac:dyDescent="0.3">
      <c r="B6" s="341" t="s">
        <v>548</v>
      </c>
      <c r="C6" s="349"/>
      <c r="D6" s="340"/>
    </row>
    <row r="7" spans="2:4" ht="15.6" x14ac:dyDescent="0.3">
      <c r="B7" s="341" t="s">
        <v>75</v>
      </c>
      <c r="C7" s="349"/>
    </row>
    <row r="8" spans="2:4" ht="15.6" x14ac:dyDescent="0.3">
      <c r="B8" s="341" t="s">
        <v>76</v>
      </c>
      <c r="C8" s="368"/>
    </row>
    <row r="9" spans="2:4" ht="15.6" x14ac:dyDescent="0.3">
      <c r="B9" s="341" t="s">
        <v>77</v>
      </c>
      <c r="C9" s="350"/>
    </row>
    <row r="10" spans="2:4" ht="15.6" x14ac:dyDescent="0.3">
      <c r="B10" s="341" t="s">
        <v>78</v>
      </c>
      <c r="C10" s="349"/>
    </row>
    <row r="11" spans="2:4" ht="16.2" thickBot="1" x14ac:dyDescent="0.35">
      <c r="B11" s="342" t="s">
        <v>74</v>
      </c>
      <c r="C11" s="351"/>
    </row>
    <row r="14" spans="2:4" ht="21.6" thickBot="1" x14ac:dyDescent="0.45">
      <c r="B14" s="278" t="s">
        <v>79</v>
      </c>
    </row>
    <row r="15" spans="2:4" ht="15.6" x14ac:dyDescent="0.3">
      <c r="B15" s="343" t="s">
        <v>80</v>
      </c>
      <c r="C15" s="352"/>
      <c r="D15" s="469" t="s">
        <v>96</v>
      </c>
    </row>
    <row r="16" spans="2:4" ht="15.6" x14ac:dyDescent="0.3">
      <c r="B16" s="344" t="s">
        <v>81</v>
      </c>
      <c r="C16" s="353"/>
      <c r="D16" s="469"/>
    </row>
    <row r="17" spans="2:4" ht="15.6" x14ac:dyDescent="0.3">
      <c r="B17" s="344" t="s">
        <v>82</v>
      </c>
      <c r="C17" s="353"/>
      <c r="D17" s="469"/>
    </row>
    <row r="18" spans="2:4" ht="15.6" x14ac:dyDescent="0.3">
      <c r="B18" s="344" t="s">
        <v>83</v>
      </c>
      <c r="C18" s="353"/>
      <c r="D18" s="469"/>
    </row>
    <row r="19" spans="2:4" ht="15.6" x14ac:dyDescent="0.3">
      <c r="B19" s="344" t="s">
        <v>84</v>
      </c>
      <c r="C19" s="353"/>
      <c r="D19" s="469"/>
    </row>
    <row r="20" spans="2:4" ht="15.6" x14ac:dyDescent="0.3">
      <c r="B20" s="344" t="s">
        <v>85</v>
      </c>
      <c r="C20" s="353"/>
      <c r="D20" s="469"/>
    </row>
    <row r="21" spans="2:4" ht="15.6" x14ac:dyDescent="0.3">
      <c r="B21" s="344" t="s">
        <v>86</v>
      </c>
      <c r="C21" s="353"/>
      <c r="D21" s="469"/>
    </row>
    <row r="22" spans="2:4" ht="16.2" thickBot="1" x14ac:dyDescent="0.35">
      <c r="B22" s="345" t="s">
        <v>87</v>
      </c>
      <c r="C22" s="354"/>
      <c r="D22" s="469"/>
    </row>
    <row r="23" spans="2:4" ht="15" thickBot="1" x14ac:dyDescent="0.35"/>
    <row r="24" spans="2:4" ht="28.8" customHeight="1" thickBot="1" x14ac:dyDescent="0.35">
      <c r="B24" s="346" t="s">
        <v>88</v>
      </c>
      <c r="C24" s="355"/>
      <c r="D24" s="347" t="str">
        <f>IF(C24="",msg_fill_pocet_formaci1,IF(NOT(ISNUMBER(C24)),msg_err_pocet_formaci_neni_cislo1,IF(OR(C24&lt;=0,C24&gt;25),msg_err_pocet_formaci_mimo_rozsah1,"")))</f>
        <v>Prosím, vyplňte počet formací, které chcete přihlásit. Zadejte číslo od 1 do 25.</v>
      </c>
    </row>
    <row r="25" spans="2:4" ht="19.8" customHeight="1" x14ac:dyDescent="0.3">
      <c r="B25" s="474" t="s">
        <v>97</v>
      </c>
      <c r="C25" s="474"/>
      <c r="D25" s="474"/>
    </row>
    <row r="27" spans="2:4" ht="18" x14ac:dyDescent="0.35">
      <c r="B27" s="348" t="s">
        <v>89</v>
      </c>
      <c r="C27" s="471">
        <f>par_termin_uzaverky</f>
        <v>46087</v>
      </c>
      <c r="D27" s="471"/>
    </row>
    <row r="28" spans="2:4" ht="18" x14ac:dyDescent="0.35">
      <c r="B28" s="348" t="s">
        <v>90</v>
      </c>
      <c r="C28" s="470" cm="1">
        <f t="array" aca="1" ref="C28" ca="1">_xlfn.IFS(par_termin_uzaverky&gt;par_dnes,par_termin_uzaverky-par_dnes,par_termin_uzaverky=par_dnes,"Uzávěrka je dnes.",par_termin_uzaverky&lt;par_dnes,"Uzávěrka již proběhla, kontaktujte nás pro individuální přihlášení.")</f>
        <v>60</v>
      </c>
      <c r="D28" s="470"/>
    </row>
    <row r="29" spans="2:4" ht="18" x14ac:dyDescent="0.35">
      <c r="B29" s="348" t="s">
        <v>91</v>
      </c>
      <c r="C29" s="470" cm="1">
        <f t="array" aca="1" ref="C29" ca="1">_xlfn.IFS(par_den_konani_rocniku&gt;par_dnes,par_den_konani_rocniku-par_dnes,par_den_konani_rocniku=par_dnes,"Soutěž právě probíhá.",par_den_konani_rocniku&lt;par_dnes,"Soutěž již proběhla, pro další ročník si prosím stáhněte novou přihlášku.")</f>
        <v>76</v>
      </c>
      <c r="D29" s="470"/>
    </row>
    <row r="31" spans="2:4" ht="33" customHeight="1" x14ac:dyDescent="0.3">
      <c r="B31" s="475" t="s">
        <v>92</v>
      </c>
      <c r="C31" s="475"/>
      <c r="D31" s="475"/>
    </row>
    <row r="33" spans="2:4" ht="65.400000000000006" customHeight="1" x14ac:dyDescent="0.3">
      <c r="B33" s="476" t="s">
        <v>93</v>
      </c>
      <c r="C33" s="476"/>
      <c r="D33" s="476"/>
    </row>
    <row r="34" spans="2:4" x14ac:dyDescent="0.3">
      <c r="B34" s="468" t="s">
        <v>94</v>
      </c>
      <c r="C34" s="468"/>
      <c r="D34" s="468"/>
    </row>
  </sheetData>
  <sheetProtection algorithmName="SHA-512" hashValue="oOJ71hEMVy90igEvJeTC7LLqq10Q1HYF610k/uffgQXVAeqp4bkjUnO9ykMqFD1/7OIWheibmxgGdsf3LSK3pw==" saltValue="UUe9IhGcM9Qc053SOyoFiA==" spinCount="100000" sheet="1" objects="1" scenarios="1" selectLockedCells="1"/>
  <mergeCells count="10">
    <mergeCell ref="B2:D2"/>
    <mergeCell ref="B1:D1"/>
    <mergeCell ref="B25:D25"/>
    <mergeCell ref="B31:D31"/>
    <mergeCell ref="B33:D33"/>
    <mergeCell ref="B34:D34"/>
    <mergeCell ref="D15:D22"/>
    <mergeCell ref="C29:D29"/>
    <mergeCell ref="C28:D28"/>
    <mergeCell ref="C27:D27"/>
  </mergeCells>
  <conditionalFormatting sqref="C5:C9 C15 C24">
    <cfRule type="expression" dxfId="205" priority="1">
      <formula>LEN(TRIM(C5))=0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paperSize="9" scale="8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7C175-174F-4DB3-BD53-548EA644661F}">
  <sheetPr>
    <tabColor theme="9" tint="0.79998168889431442"/>
    <pageSetUpPr fitToPage="1"/>
  </sheetPr>
  <dimension ref="A1:C11"/>
  <sheetViews>
    <sheetView showGridLines="0" workbookViewId="0">
      <selection activeCell="B4" sqref="B4"/>
    </sheetView>
  </sheetViews>
  <sheetFormatPr defaultRowHeight="14.4" x14ac:dyDescent="0.3"/>
  <cols>
    <col min="1" max="1" width="1.44140625" style="331" customWidth="1"/>
    <col min="2" max="2" width="24.88671875" style="331" customWidth="1"/>
    <col min="3" max="3" width="70.88671875" style="331" customWidth="1"/>
    <col min="4" max="16384" width="8.88671875" style="331"/>
  </cols>
  <sheetData>
    <row r="1" spans="1:3" ht="28.8" customHeight="1" x14ac:dyDescent="0.55000000000000004">
      <c r="A1" s="477" t="s">
        <v>313</v>
      </c>
      <c r="B1" s="477"/>
      <c r="C1" s="477"/>
    </row>
    <row r="2" spans="1:3" ht="15" thickBot="1" x14ac:dyDescent="0.35"/>
    <row r="3" spans="1:3" ht="18.600000000000001" customHeight="1" thickBot="1" x14ac:dyDescent="0.35">
      <c r="B3" s="332" t="s">
        <v>315</v>
      </c>
    </row>
    <row r="4" spans="1:3" ht="33" customHeight="1" thickBot="1" x14ac:dyDescent="0.35">
      <c r="B4" s="337"/>
      <c r="C4" s="333" t="s">
        <v>314</v>
      </c>
    </row>
    <row r="5" spans="1:3" ht="7.2" customHeight="1" thickBot="1" x14ac:dyDescent="0.35">
      <c r="B5" s="334"/>
      <c r="C5" s="335"/>
    </row>
    <row r="6" spans="1:3" ht="33" customHeight="1" thickBot="1" x14ac:dyDescent="0.35">
      <c r="B6" s="337"/>
      <c r="C6" s="336" t="str">
        <f>"Seznámil/a jsem se s dokumentem "&amp;CHAR(34)&amp;"Propozice Tornádo "&amp;YEAR(par_den_konani_rocniku)&amp;CHAR(34)&amp;" a beru na vědomí všechny informace v něm uvedené."</f>
        <v>Seznámil/a jsem se s dokumentem "Propozice Tornádo 2026" a beru na vědomí všechny informace v něm uvedené.</v>
      </c>
    </row>
    <row r="7" spans="1:3" ht="7.2" customHeight="1" thickBot="1" x14ac:dyDescent="0.35"/>
    <row r="8" spans="1:3" ht="18.600000000000001" customHeight="1" thickBot="1" x14ac:dyDescent="0.35">
      <c r="B8" s="332" t="s">
        <v>316</v>
      </c>
    </row>
    <row r="9" spans="1:3" ht="45" customHeight="1" thickBot="1" x14ac:dyDescent="0.35">
      <c r="B9" s="478" t="str">
        <f>IF(AND(B4="",B6=""),msg_fill_souhlasy,IF(OR(B4="",B6=""),msg_err_souhlasy,IF(AND(B4=par_potvrzuji,B6=par_potvrzuji),par_souhlasy_ok,msg_err_souhlasy)))</f>
        <v>Je nezbytné vybrat odpověď u všech otázek (2) Potvrzuji/Nepotvrzuji.</v>
      </c>
      <c r="C9" s="479"/>
    </row>
    <row r="10" spans="1:3" ht="7.2" customHeight="1" x14ac:dyDescent="0.3"/>
    <row r="11" spans="1:3" ht="27.6" customHeight="1" x14ac:dyDescent="0.3">
      <c r="B11" s="480" t="s">
        <v>317</v>
      </c>
      <c r="C11" s="480"/>
    </row>
  </sheetData>
  <sheetProtection algorithmName="SHA-512" hashValue="TXGuBCk+yNw2qhiawAIn/iWl8J8ZFelLnH5rblIipCuKYALv3jAh21lvkwzSJhlZKMWB+r3JVLwQC97emWuCxQ==" saltValue="EGYyxzvfWdyuvhXcCtFcYA==" spinCount="100000" sheet="1" objects="1" scenarios="1" selectLockedCells="1"/>
  <mergeCells count="3">
    <mergeCell ref="A1:C1"/>
    <mergeCell ref="B9:C9"/>
    <mergeCell ref="B11:C11"/>
  </mergeCells>
  <conditionalFormatting sqref="B4 B6">
    <cfRule type="expression" dxfId="204" priority="1">
      <formula>LEN(TRIM(B2))=0</formula>
    </cfRule>
  </conditionalFormatting>
  <dataValidations count="1">
    <dataValidation type="list" allowBlank="1" showInputMessage="1" sqref="B4 B6" xr:uid="{AAB764B4-89AB-4A8D-97E4-F8276BE86419}">
      <formula1>tab_par_gdpr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5D118-9EB4-4F51-9599-6A3CC2268294}">
  <sheetPr>
    <tabColor theme="9" tint="0.79998168889431442"/>
    <pageSetUpPr fitToPage="1"/>
  </sheetPr>
  <dimension ref="A1:J39"/>
  <sheetViews>
    <sheetView showGridLines="0" workbookViewId="0">
      <selection activeCell="A100" sqref="A100"/>
    </sheetView>
  </sheetViews>
  <sheetFormatPr defaultColWidth="9.109375" defaultRowHeight="14.4" x14ac:dyDescent="0.3"/>
  <cols>
    <col min="1" max="1" width="1.44140625" style="270" customWidth="1"/>
    <col min="2" max="2" width="3.5546875" style="109" customWidth="1"/>
    <col min="3" max="3" width="25.109375" style="109" customWidth="1"/>
    <col min="4" max="4" width="7.33203125" style="109" customWidth="1"/>
    <col min="5" max="5" width="10.5546875" style="109" customWidth="1"/>
    <col min="6" max="6" width="5.33203125" style="109" customWidth="1"/>
    <col min="7" max="7" width="35" style="109" customWidth="1"/>
    <col min="8" max="8" width="12.88671875" style="109" customWidth="1"/>
    <col min="9" max="9" width="96.33203125" style="109" customWidth="1"/>
    <col min="10" max="10" width="18.109375" style="109" hidden="1" customWidth="1"/>
    <col min="11" max="16384" width="9.109375" style="109"/>
  </cols>
  <sheetData>
    <row r="1" spans="1:10" ht="28.8" x14ac:dyDescent="0.55000000000000004">
      <c r="A1" s="483" t="str">
        <f>IF(inp_nazev_klubu="",msg_fill_nazev_klubu,inp_nazev_klubu)</f>
        <v>Vyplňte, prosím, název klubu na listu: "Základní informace o klubu".</v>
      </c>
      <c r="B1" s="483"/>
      <c r="C1" s="483"/>
      <c r="D1" s="483"/>
      <c r="E1" s="483"/>
      <c r="F1" s="483"/>
      <c r="G1" s="483"/>
      <c r="H1" s="483"/>
    </row>
    <row r="2" spans="1:10" x14ac:dyDescent="0.3">
      <c r="A2" s="484" t="s">
        <v>323</v>
      </c>
      <c r="B2" s="484"/>
      <c r="C2" s="484"/>
      <c r="D2" s="484"/>
      <c r="E2" s="484"/>
      <c r="F2" s="484"/>
      <c r="G2" s="484"/>
      <c r="H2" s="484"/>
    </row>
    <row r="3" spans="1:10" x14ac:dyDescent="0.3">
      <c r="A3" s="484" t="s">
        <v>324</v>
      </c>
      <c r="B3" s="484"/>
      <c r="C3" s="484"/>
      <c r="D3" s="484"/>
      <c r="E3" s="484"/>
      <c r="F3" s="484"/>
      <c r="G3" s="484"/>
      <c r="H3" s="484"/>
    </row>
    <row r="4" spans="1:10" x14ac:dyDescent="0.3">
      <c r="I4" s="111"/>
    </row>
    <row r="5" spans="1:10" ht="21.6" thickBot="1" x14ac:dyDescent="0.45">
      <c r="B5" s="485" t="s">
        <v>325</v>
      </c>
      <c r="C5" s="485"/>
    </row>
    <row r="6" spans="1:10" ht="15.6" x14ac:dyDescent="0.3">
      <c r="B6" s="486" t="s">
        <v>326</v>
      </c>
      <c r="C6" s="487"/>
      <c r="D6" s="488"/>
      <c r="E6" s="489">
        <f>calc_pocet_treneru</f>
        <v>0</v>
      </c>
      <c r="F6" s="490"/>
    </row>
    <row r="7" spans="1:10" ht="15.6" hidden="1" x14ac:dyDescent="0.3">
      <c r="B7" s="491" t="s">
        <v>327</v>
      </c>
      <c r="C7" s="492"/>
      <c r="D7" s="493"/>
      <c r="E7" s="494"/>
      <c r="F7" s="495"/>
    </row>
    <row r="8" spans="1:10" ht="15.6" x14ac:dyDescent="0.3">
      <c r="B8" s="491" t="s">
        <v>328</v>
      </c>
      <c r="C8" s="492"/>
      <c r="D8" s="493"/>
      <c r="E8" s="494">
        <f>inp_celkem_formaci</f>
        <v>0</v>
      </c>
      <c r="F8" s="495"/>
    </row>
    <row r="9" spans="1:10" ht="15.6" x14ac:dyDescent="0.3">
      <c r="B9" s="491" t="s">
        <v>329</v>
      </c>
      <c r="C9" s="492"/>
      <c r="D9" s="493"/>
      <c r="E9" s="494">
        <f ca="1">calc_pocet_startu</f>
        <v>0</v>
      </c>
      <c r="F9" s="495"/>
      <c r="G9" s="481" t="s">
        <v>580</v>
      </c>
      <c r="H9" s="482"/>
      <c r="I9" s="338"/>
    </row>
    <row r="10" spans="1:10" ht="16.2" thickBot="1" x14ac:dyDescent="0.35">
      <c r="B10" s="496" t="s">
        <v>330</v>
      </c>
      <c r="C10" s="497"/>
      <c r="D10" s="498"/>
      <c r="E10" s="499">
        <f ca="1">SUM(H15:H39)</f>
        <v>0</v>
      </c>
      <c r="F10" s="500"/>
    </row>
    <row r="11" spans="1:10" ht="15.6" x14ac:dyDescent="0.3">
      <c r="B11" s="501"/>
      <c r="C11" s="501"/>
      <c r="D11" s="501"/>
      <c r="E11" s="502"/>
      <c r="F11" s="502"/>
    </row>
    <row r="12" spans="1:10" ht="8.25" customHeight="1" x14ac:dyDescent="0.3"/>
    <row r="13" spans="1:10" ht="21.6" thickBot="1" x14ac:dyDescent="0.45">
      <c r="B13" s="503" t="s">
        <v>331</v>
      </c>
      <c r="C13" s="503"/>
      <c r="D13" s="503"/>
      <c r="E13" s="503"/>
      <c r="F13" s="503"/>
      <c r="G13" s="503"/>
      <c r="H13" s="503"/>
      <c r="I13" s="109" t="str">
        <f ca="1">IF(COUNTIF($J$15:$J$39,par_list_intro)&gt;0,msg_info_prihlaska_nevyplnene,"")</f>
        <v/>
      </c>
      <c r="J13" s="109" t="s">
        <v>567</v>
      </c>
    </row>
    <row r="14" spans="1:10" ht="16.2" thickBot="1" x14ac:dyDescent="0.35">
      <c r="B14" s="269"/>
      <c r="C14" s="112" t="s">
        <v>332</v>
      </c>
      <c r="D14" s="113" t="s">
        <v>333</v>
      </c>
      <c r="E14" s="113" t="s">
        <v>334</v>
      </c>
      <c r="F14" s="113" t="s">
        <v>335</v>
      </c>
      <c r="G14" s="113" t="s">
        <v>336</v>
      </c>
      <c r="H14" s="114" t="s">
        <v>337</v>
      </c>
      <c r="I14" s="115" t="str">
        <f ca="1">IF(COUNTIF(J15:J39,par_list_chyba)&gt;0,"Chybové hlášení:","")</f>
        <v>Chybové hlášení:</v>
      </c>
      <c r="J14" s="109" t="s">
        <v>568</v>
      </c>
    </row>
    <row r="15" spans="1:10" ht="15.6" x14ac:dyDescent="0.3">
      <c r="A15" s="270">
        <v>1</v>
      </c>
      <c r="B15" s="365" t="str">
        <f t="shared" ref="B15:B39" si="0">IF(A15&lt;=inp_celkem_formaci,A15&amp;".","")</f>
        <v/>
      </c>
      <c r="C15" s="356" t="str">
        <f ca="1">IF(AND(J15=par_list_chyba,calc_pocet_formaci_kontroly=msg_fill_pocet_formaci1),"",IF(OR(J15=par_list_chyba,J15=par_list_intro),"ZPRÁVA VPRAVO --&gt;",IF(J15=par_list_vypnut,"",souhrn!W12)))</f>
        <v/>
      </c>
      <c r="D15" s="357" t="str">
        <f ca="1">IF(C15="ZPRÁVA VPRAVO --&gt;","--&gt;",IF(J15&lt;&gt;par_list_ok,"",souhrn!X12))</f>
        <v/>
      </c>
      <c r="E15" s="356" t="str">
        <f ca="1">IF(C15="ZPRÁVA VPRAVO --&gt;","--&gt;",IF(J15&lt;&gt;par_list_ok,"",souhrn!J12))</f>
        <v/>
      </c>
      <c r="F15" s="356" t="str">
        <f ca="1">IF(C15="ZPRÁVA VPRAVO --&gt;","--&gt;",IF(J15&lt;&gt;par_list_ok,"",souhrn!O12))</f>
        <v/>
      </c>
      <c r="G15" s="356" t="str">
        <f ca="1">IF(C15="ZPRÁVA VPRAVO --&gt;","--&gt;",IF(J15&lt;&gt;par_list_ok,"",IF(souhrn!AL12&lt;&gt;"",souhrn!AL12,"")))</f>
        <v/>
      </c>
      <c r="H15" s="358" t="str">
        <f ca="1">IF(C15="ZPRÁVA VPRAVO --&gt;","--&gt;",IF(J15&lt;&gt;par_list_ok,"",VLOOKUP(souhrn!T12,tab_par_sout_kat,8,0)*IF(VLOOKUP(souhrn!T12,tab_par_sout_kat,9,0)=par_ok,F15,1)))</f>
        <v/>
      </c>
      <c r="I15" s="109" t="str">
        <f ca="1">IF(AND(J15=par_list_chyba,calc_pocet_formaci_kontroly=msg_fill_pocet_formaci1),"",IF(J15=par_list_chyba,data!B49&amp;msg_err_prihlaska,IF(J15=par_list_intro,"Vyplňte: "&amp;data!B49&amp;msg_info_prihlaska_nevyplnena,"")))</f>
        <v/>
      </c>
      <c r="J15" s="110" t="str">
        <f ca="1">souhrn!B12</f>
        <v>par_list_chyba</v>
      </c>
    </row>
    <row r="16" spans="1:10" ht="15.6" x14ac:dyDescent="0.3">
      <c r="A16" s="270">
        <v>2</v>
      </c>
      <c r="B16" s="366" t="str">
        <f t="shared" si="0"/>
        <v/>
      </c>
      <c r="C16" s="359" t="str">
        <f ca="1">IF(AND(J16=par_list_chyba,calc_pocet_formaci_kontroly=msg_fill_pocet_formaci1),"",IF(OR(J16=par_list_chyba,J16=par_list_intro),"ZPRÁVA VPRAVO --&gt;",IF(J16=par_list_vypnut,"",souhrn!W13)))</f>
        <v/>
      </c>
      <c r="D16" s="360" t="str">
        <f ca="1">IF(C16="ZPRÁVA VPRAVO --&gt;","--&gt;",IF(J16&lt;&gt;par_list_ok,"",souhrn!X13))</f>
        <v/>
      </c>
      <c r="E16" s="359" t="str">
        <f ca="1">IF(C16="ZPRÁVA VPRAVO --&gt;","--&gt;",IF(J16&lt;&gt;par_list_ok,"",souhrn!J13))</f>
        <v/>
      </c>
      <c r="F16" s="359" t="str">
        <f ca="1">IF(C16="ZPRÁVA VPRAVO --&gt;","--&gt;",IF(J16&lt;&gt;par_list_ok,"",souhrn!O13))</f>
        <v/>
      </c>
      <c r="G16" s="359" t="str">
        <f ca="1">IF(C16="ZPRÁVA VPRAVO --&gt;","--&gt;",IF(J16&lt;&gt;par_list_ok,"",IF(souhrn!AL13&lt;&gt;"",souhrn!AL13,"")))</f>
        <v/>
      </c>
      <c r="H16" s="361" t="str">
        <f ca="1">IF(C16="ZPRÁVA VPRAVO --&gt;","--&gt;",IF(J16&lt;&gt;par_list_ok,"",VLOOKUP(souhrn!T13,tab_par_sout_kat,8,0)*IF(VLOOKUP(souhrn!T13,tab_par_sout_kat,9,0)=par_ok,F16,1)))</f>
        <v/>
      </c>
      <c r="I16" s="109" t="str">
        <f ca="1">IF(AND(J16=par_list_chyba,calc_pocet_formaci_kontroly=msg_fill_pocet_formaci1),"",IF(J16=par_list_chyba,data!B50&amp;msg_err_prihlaska,IF(J16=par_list_intro,"Vyplňte: "&amp;data!B50&amp;msg_info_prihlaska_nevyplnena,"")))</f>
        <v/>
      </c>
      <c r="J16" s="110" t="str">
        <f ca="1">souhrn!B13</f>
        <v>par_list_chyba</v>
      </c>
    </row>
    <row r="17" spans="1:10" ht="15.6" x14ac:dyDescent="0.3">
      <c r="A17" s="270">
        <v>3</v>
      </c>
      <c r="B17" s="366" t="str">
        <f t="shared" si="0"/>
        <v/>
      </c>
      <c r="C17" s="359" t="str">
        <f ca="1">IF(AND(J17=par_list_chyba,calc_pocet_formaci_kontroly=msg_fill_pocet_formaci1),"",IF(OR(J17=par_list_chyba,J17=par_list_intro),"ZPRÁVA VPRAVO --&gt;",IF(J17=par_list_vypnut,"",souhrn!W14)))</f>
        <v/>
      </c>
      <c r="D17" s="360" t="str">
        <f ca="1">IF(C17="ZPRÁVA VPRAVO --&gt;","--&gt;",IF(J17&lt;&gt;par_list_ok,"",souhrn!X14))</f>
        <v/>
      </c>
      <c r="E17" s="359" t="str">
        <f ca="1">IF(C17="ZPRÁVA VPRAVO --&gt;","--&gt;",IF(J17&lt;&gt;par_list_ok,"",souhrn!J14))</f>
        <v/>
      </c>
      <c r="F17" s="359" t="str">
        <f ca="1">IF(C17="ZPRÁVA VPRAVO --&gt;","--&gt;",IF(J17&lt;&gt;par_list_ok,"",souhrn!O14))</f>
        <v/>
      </c>
      <c r="G17" s="359" t="str">
        <f ca="1">IF(C17="ZPRÁVA VPRAVO --&gt;","--&gt;",IF(J17&lt;&gt;par_list_ok,"",IF(souhrn!AL14&lt;&gt;"",souhrn!AL14,"")))</f>
        <v/>
      </c>
      <c r="H17" s="361" t="str">
        <f ca="1">IF(C17="ZPRÁVA VPRAVO --&gt;","--&gt;",IF(J17&lt;&gt;par_list_ok,"",VLOOKUP(souhrn!T14,tab_par_sout_kat,8,0)*IF(VLOOKUP(souhrn!T14,tab_par_sout_kat,9,0)=par_ok,F17,1)))</f>
        <v/>
      </c>
      <c r="I17" s="109" t="str">
        <f ca="1">IF(AND(J17=par_list_chyba,calc_pocet_formaci_kontroly=msg_fill_pocet_formaci1),"",IF(J17=par_list_chyba,data!B51&amp;msg_err_prihlaska,IF(J17=par_list_intro,"Vyplňte: "&amp;data!B51&amp;msg_info_prihlaska_nevyplnena,"")))</f>
        <v/>
      </c>
      <c r="J17" s="110" t="str">
        <f ca="1">souhrn!B14</f>
        <v>par_list_chyba</v>
      </c>
    </row>
    <row r="18" spans="1:10" ht="15.6" x14ac:dyDescent="0.3">
      <c r="A18" s="270">
        <v>4</v>
      </c>
      <c r="B18" s="366" t="str">
        <f t="shared" si="0"/>
        <v/>
      </c>
      <c r="C18" s="359" t="str">
        <f ca="1">IF(AND(J18=par_list_chyba,calc_pocet_formaci_kontroly=msg_fill_pocet_formaci1),"",IF(OR(J18=par_list_chyba,J18=par_list_intro),"ZPRÁVA VPRAVO --&gt;",IF(J18=par_list_vypnut,"",souhrn!W15)))</f>
        <v/>
      </c>
      <c r="D18" s="360" t="str">
        <f ca="1">IF(C18="ZPRÁVA VPRAVO --&gt;","--&gt;",IF(J18&lt;&gt;par_list_ok,"",souhrn!X15))</f>
        <v/>
      </c>
      <c r="E18" s="359" t="str">
        <f ca="1">IF(C18="ZPRÁVA VPRAVO --&gt;","--&gt;",IF(J18&lt;&gt;par_list_ok,"",souhrn!J15))</f>
        <v/>
      </c>
      <c r="F18" s="359" t="str">
        <f ca="1">IF(C18="ZPRÁVA VPRAVO --&gt;","--&gt;",IF(J18&lt;&gt;par_list_ok,"",souhrn!O15))</f>
        <v/>
      </c>
      <c r="G18" s="359" t="str">
        <f ca="1">IF(C18="ZPRÁVA VPRAVO --&gt;","--&gt;",IF(J18&lt;&gt;par_list_ok,"",IF(souhrn!AL15&lt;&gt;"",souhrn!AL15,"")))</f>
        <v/>
      </c>
      <c r="H18" s="361" t="str">
        <f ca="1">IF(C18="ZPRÁVA VPRAVO --&gt;","--&gt;",IF(J18&lt;&gt;par_list_ok,"",VLOOKUP(souhrn!T15,tab_par_sout_kat,8,0)*IF(VLOOKUP(souhrn!T15,tab_par_sout_kat,9,0)=par_ok,F18,1)))</f>
        <v/>
      </c>
      <c r="I18" s="109" t="str">
        <f ca="1">IF(AND(J18=par_list_chyba,calc_pocet_formaci_kontroly=msg_fill_pocet_formaci1),"",IF(J18=par_list_chyba,data!B52&amp;msg_err_prihlaska,IF(J18=par_list_intro,"Vyplňte: "&amp;data!B52&amp;msg_info_prihlaska_nevyplnena,"")))</f>
        <v/>
      </c>
      <c r="J18" s="110" t="str">
        <f ca="1">souhrn!B15</f>
        <v>par_list_chyba</v>
      </c>
    </row>
    <row r="19" spans="1:10" ht="15.6" x14ac:dyDescent="0.3">
      <c r="A19" s="270">
        <v>5</v>
      </c>
      <c r="B19" s="366" t="str">
        <f t="shared" si="0"/>
        <v/>
      </c>
      <c r="C19" s="359" t="str">
        <f ca="1">IF(AND(J19=par_list_chyba,calc_pocet_formaci_kontroly=msg_fill_pocet_formaci1),"",IF(OR(J19=par_list_chyba,J19=par_list_intro),"ZPRÁVA VPRAVO --&gt;",IF(J19=par_list_vypnut,"",souhrn!W16)))</f>
        <v/>
      </c>
      <c r="D19" s="360" t="str">
        <f ca="1">IF(C19="ZPRÁVA VPRAVO --&gt;","--&gt;",IF(J19&lt;&gt;par_list_ok,"",souhrn!X16))</f>
        <v/>
      </c>
      <c r="E19" s="359" t="str">
        <f ca="1">IF(C19="ZPRÁVA VPRAVO --&gt;","--&gt;",IF(J19&lt;&gt;par_list_ok,"",souhrn!J16))</f>
        <v/>
      </c>
      <c r="F19" s="359" t="str">
        <f ca="1">IF(C19="ZPRÁVA VPRAVO --&gt;","--&gt;",IF(J19&lt;&gt;par_list_ok,"",souhrn!O16))</f>
        <v/>
      </c>
      <c r="G19" s="359" t="str">
        <f ca="1">IF(C19="ZPRÁVA VPRAVO --&gt;","--&gt;",IF(J19&lt;&gt;par_list_ok,"",IF(souhrn!AL16&lt;&gt;"",souhrn!AL16,"")))</f>
        <v/>
      </c>
      <c r="H19" s="361" t="str">
        <f ca="1">IF(C19="ZPRÁVA VPRAVO --&gt;","--&gt;",IF(J19&lt;&gt;par_list_ok,"",VLOOKUP(souhrn!T16,tab_par_sout_kat,8,0)*IF(VLOOKUP(souhrn!T16,tab_par_sout_kat,9,0)=par_ok,F19,1)))</f>
        <v/>
      </c>
      <c r="I19" s="109" t="str">
        <f ca="1">IF(AND(J19=par_list_chyba,calc_pocet_formaci_kontroly=msg_fill_pocet_formaci1),"",IF(J19=par_list_chyba,data!B53&amp;msg_err_prihlaska,IF(J19=par_list_intro,"Vyplňte: "&amp;data!B53&amp;msg_info_prihlaska_nevyplnena,"")))</f>
        <v/>
      </c>
      <c r="J19" s="110" t="str">
        <f ca="1">souhrn!B16</f>
        <v>par_list_chyba</v>
      </c>
    </row>
    <row r="20" spans="1:10" ht="15.6" x14ac:dyDescent="0.3">
      <c r="A20" s="270">
        <v>6</v>
      </c>
      <c r="B20" s="366" t="str">
        <f t="shared" si="0"/>
        <v/>
      </c>
      <c r="C20" s="359" t="str">
        <f ca="1">IF(AND(J20=par_list_chyba,calc_pocet_formaci_kontroly=msg_fill_pocet_formaci1),"",IF(OR(J20=par_list_chyba,J20=par_list_intro),"ZPRÁVA VPRAVO --&gt;",IF(J20=par_list_vypnut,"",souhrn!W17)))</f>
        <v/>
      </c>
      <c r="D20" s="360" t="str">
        <f ca="1">IF(C20="ZPRÁVA VPRAVO --&gt;","--&gt;",IF(J20&lt;&gt;par_list_ok,"",souhrn!X17))</f>
        <v/>
      </c>
      <c r="E20" s="359" t="str">
        <f ca="1">IF(C20="ZPRÁVA VPRAVO --&gt;","--&gt;",IF(J20&lt;&gt;par_list_ok,"",souhrn!J17))</f>
        <v/>
      </c>
      <c r="F20" s="359" t="str">
        <f ca="1">IF(C20="ZPRÁVA VPRAVO --&gt;","--&gt;",IF(J20&lt;&gt;par_list_ok,"",souhrn!O17))</f>
        <v/>
      </c>
      <c r="G20" s="359" t="str">
        <f ca="1">IF(C20="ZPRÁVA VPRAVO --&gt;","--&gt;",IF(J20&lt;&gt;par_list_ok,"",IF(souhrn!AL17&lt;&gt;"",souhrn!AL17,"")))</f>
        <v/>
      </c>
      <c r="H20" s="361" t="str">
        <f ca="1">IF(C20="ZPRÁVA VPRAVO --&gt;","--&gt;",IF(J20&lt;&gt;par_list_ok,"",VLOOKUP(souhrn!T17,tab_par_sout_kat,8,0)*IF(VLOOKUP(souhrn!T17,tab_par_sout_kat,9,0)=par_ok,F20,1)))</f>
        <v/>
      </c>
      <c r="I20" s="109" t="str">
        <f ca="1">IF(AND(J20=par_list_chyba,calc_pocet_formaci_kontroly=msg_fill_pocet_formaci1),"",IF(J20=par_list_chyba,data!B54&amp;msg_err_prihlaska,IF(J20=par_list_intro,"Vyplňte: "&amp;data!B54&amp;msg_info_prihlaska_nevyplnena,"")))</f>
        <v/>
      </c>
      <c r="J20" s="110" t="str">
        <f ca="1">souhrn!B17</f>
        <v>par_list_chyba</v>
      </c>
    </row>
    <row r="21" spans="1:10" ht="15.6" x14ac:dyDescent="0.3">
      <c r="A21" s="270">
        <v>7</v>
      </c>
      <c r="B21" s="366" t="str">
        <f t="shared" si="0"/>
        <v/>
      </c>
      <c r="C21" s="359" t="str">
        <f ca="1">IF(AND(J21=par_list_chyba,calc_pocet_formaci_kontroly=msg_fill_pocet_formaci1),"",IF(OR(J21=par_list_chyba,J21=par_list_intro),"ZPRÁVA VPRAVO --&gt;",IF(J21=par_list_vypnut,"",souhrn!W18)))</f>
        <v/>
      </c>
      <c r="D21" s="360" t="str">
        <f ca="1">IF(C21="ZPRÁVA VPRAVO --&gt;","--&gt;",IF(J21&lt;&gt;par_list_ok,"",souhrn!X18))</f>
        <v/>
      </c>
      <c r="E21" s="359" t="str">
        <f ca="1">IF(C21="ZPRÁVA VPRAVO --&gt;","--&gt;",IF(J21&lt;&gt;par_list_ok,"",souhrn!J18))</f>
        <v/>
      </c>
      <c r="F21" s="359" t="str">
        <f ca="1">IF(C21="ZPRÁVA VPRAVO --&gt;","--&gt;",IF(J21&lt;&gt;par_list_ok,"",souhrn!O18))</f>
        <v/>
      </c>
      <c r="G21" s="359" t="str">
        <f ca="1">IF(C21="ZPRÁVA VPRAVO --&gt;","--&gt;",IF(J21&lt;&gt;par_list_ok,"",IF(souhrn!AL18&lt;&gt;"",souhrn!AL18,"")))</f>
        <v/>
      </c>
      <c r="H21" s="361" t="str">
        <f ca="1">IF(C21="ZPRÁVA VPRAVO --&gt;","--&gt;",IF(J21&lt;&gt;par_list_ok,"",VLOOKUP(souhrn!T18,tab_par_sout_kat,8,0)*IF(VLOOKUP(souhrn!T18,tab_par_sout_kat,9,0)=par_ok,F21,1)))</f>
        <v/>
      </c>
      <c r="I21" s="109" t="str">
        <f ca="1">IF(AND(J21=par_list_chyba,calc_pocet_formaci_kontroly=msg_fill_pocet_formaci1),"",IF(J21=par_list_chyba,data!B55&amp;msg_err_prihlaska,IF(J21=par_list_intro,"Vyplňte: "&amp;data!B55&amp;msg_info_prihlaska_nevyplnena,"")))</f>
        <v/>
      </c>
      <c r="J21" s="110" t="str">
        <f ca="1">souhrn!B18</f>
        <v>par_list_chyba</v>
      </c>
    </row>
    <row r="22" spans="1:10" ht="15.6" x14ac:dyDescent="0.3">
      <c r="A22" s="270">
        <v>8</v>
      </c>
      <c r="B22" s="366" t="str">
        <f t="shared" si="0"/>
        <v/>
      </c>
      <c r="C22" s="359" t="str">
        <f ca="1">IF(AND(J22=par_list_chyba,calc_pocet_formaci_kontroly=msg_fill_pocet_formaci1),"",IF(OR(J22=par_list_chyba,J22=par_list_intro),"ZPRÁVA VPRAVO --&gt;",IF(J22=par_list_vypnut,"",souhrn!W19)))</f>
        <v/>
      </c>
      <c r="D22" s="360" t="str">
        <f ca="1">IF(C22="ZPRÁVA VPRAVO --&gt;","--&gt;",IF(J22&lt;&gt;par_list_ok,"",souhrn!X19))</f>
        <v/>
      </c>
      <c r="E22" s="359" t="str">
        <f ca="1">IF(C22="ZPRÁVA VPRAVO --&gt;","--&gt;",IF(J22&lt;&gt;par_list_ok,"",souhrn!J19))</f>
        <v/>
      </c>
      <c r="F22" s="359" t="str">
        <f ca="1">IF(C22="ZPRÁVA VPRAVO --&gt;","--&gt;",IF(J22&lt;&gt;par_list_ok,"",souhrn!O19))</f>
        <v/>
      </c>
      <c r="G22" s="359" t="str">
        <f ca="1">IF(C22="ZPRÁVA VPRAVO --&gt;","--&gt;",IF(J22&lt;&gt;par_list_ok,"",IF(souhrn!AL19&lt;&gt;"",souhrn!AL19,"")))</f>
        <v/>
      </c>
      <c r="H22" s="361" t="str">
        <f ca="1">IF(C22="ZPRÁVA VPRAVO --&gt;","--&gt;",IF(J22&lt;&gt;par_list_ok,"",VLOOKUP(souhrn!T19,tab_par_sout_kat,8,0)*IF(VLOOKUP(souhrn!T19,tab_par_sout_kat,9,0)=par_ok,F22,1)))</f>
        <v/>
      </c>
      <c r="I22" s="109" t="str">
        <f ca="1">IF(AND(J22=par_list_chyba,calc_pocet_formaci_kontroly=msg_fill_pocet_formaci1),"",IF(J22=par_list_chyba,data!B56&amp;msg_err_prihlaska,IF(J22=par_list_intro,"Vyplňte: "&amp;data!B56&amp;msg_info_prihlaska_nevyplnena,"")))</f>
        <v/>
      </c>
      <c r="J22" s="110" t="str">
        <f ca="1">souhrn!B19</f>
        <v>par_list_chyba</v>
      </c>
    </row>
    <row r="23" spans="1:10" ht="15.6" x14ac:dyDescent="0.3">
      <c r="A23" s="270">
        <v>9</v>
      </c>
      <c r="B23" s="366" t="str">
        <f t="shared" si="0"/>
        <v/>
      </c>
      <c r="C23" s="359" t="str">
        <f ca="1">IF(AND(J23=par_list_chyba,calc_pocet_formaci_kontroly=msg_fill_pocet_formaci1),"",IF(OR(J23=par_list_chyba,J23=par_list_intro),"ZPRÁVA VPRAVO --&gt;",IF(J23=par_list_vypnut,"",souhrn!W20)))</f>
        <v/>
      </c>
      <c r="D23" s="360" t="str">
        <f ca="1">IF(C23="ZPRÁVA VPRAVO --&gt;","--&gt;",IF(J23&lt;&gt;par_list_ok,"",souhrn!X20))</f>
        <v/>
      </c>
      <c r="E23" s="359" t="str">
        <f ca="1">IF(C23="ZPRÁVA VPRAVO --&gt;","--&gt;",IF(J23&lt;&gt;par_list_ok,"",souhrn!J20))</f>
        <v/>
      </c>
      <c r="F23" s="359" t="str">
        <f ca="1">IF(C23="ZPRÁVA VPRAVO --&gt;","--&gt;",IF(J23&lt;&gt;par_list_ok,"",souhrn!O20))</f>
        <v/>
      </c>
      <c r="G23" s="359" t="str">
        <f ca="1">IF(C23="ZPRÁVA VPRAVO --&gt;","--&gt;",IF(J23&lt;&gt;par_list_ok,"",IF(souhrn!AL20&lt;&gt;"",souhrn!AL20,"")))</f>
        <v/>
      </c>
      <c r="H23" s="361" t="str">
        <f ca="1">IF(C23="ZPRÁVA VPRAVO --&gt;","--&gt;",IF(J23&lt;&gt;par_list_ok,"",VLOOKUP(souhrn!T20,tab_par_sout_kat,8,0)*IF(VLOOKUP(souhrn!T20,tab_par_sout_kat,9,0)=par_ok,F23,1)))</f>
        <v/>
      </c>
      <c r="I23" s="109" t="str">
        <f ca="1">IF(AND(J23=par_list_chyba,calc_pocet_formaci_kontroly=msg_fill_pocet_formaci1),"",IF(J23=par_list_chyba,data!B57&amp;msg_err_prihlaska,IF(J23=par_list_intro,"Vyplňte: "&amp;data!B57&amp;msg_info_prihlaska_nevyplnena,"")))</f>
        <v/>
      </c>
      <c r="J23" s="110" t="str">
        <f ca="1">souhrn!B20</f>
        <v>par_list_chyba</v>
      </c>
    </row>
    <row r="24" spans="1:10" ht="15.6" x14ac:dyDescent="0.3">
      <c r="A24" s="270">
        <v>10</v>
      </c>
      <c r="B24" s="366" t="str">
        <f t="shared" si="0"/>
        <v/>
      </c>
      <c r="C24" s="359" t="str">
        <f ca="1">IF(AND(J24=par_list_chyba,calc_pocet_formaci_kontroly=msg_fill_pocet_formaci1),"",IF(OR(J24=par_list_chyba,J24=par_list_intro),"ZPRÁVA VPRAVO --&gt;",IF(J24=par_list_vypnut,"",souhrn!W21)))</f>
        <v/>
      </c>
      <c r="D24" s="360" t="str">
        <f ca="1">IF(C24="ZPRÁVA VPRAVO --&gt;","--&gt;",IF(J24&lt;&gt;par_list_ok,"",souhrn!X21))</f>
        <v/>
      </c>
      <c r="E24" s="359" t="str">
        <f ca="1">IF(C24="ZPRÁVA VPRAVO --&gt;","--&gt;",IF(J24&lt;&gt;par_list_ok,"",souhrn!J21))</f>
        <v/>
      </c>
      <c r="F24" s="359" t="str">
        <f ca="1">IF(C24="ZPRÁVA VPRAVO --&gt;","--&gt;",IF(J24&lt;&gt;par_list_ok,"",souhrn!O21))</f>
        <v/>
      </c>
      <c r="G24" s="359" t="str">
        <f ca="1">IF(C24="ZPRÁVA VPRAVO --&gt;","--&gt;",IF(J24&lt;&gt;par_list_ok,"",IF(souhrn!AL21&lt;&gt;"",souhrn!AL21,"")))</f>
        <v/>
      </c>
      <c r="H24" s="361" t="str">
        <f ca="1">IF(C24="ZPRÁVA VPRAVO --&gt;","--&gt;",IF(J24&lt;&gt;par_list_ok,"",VLOOKUP(souhrn!T21,tab_par_sout_kat,8,0)*IF(VLOOKUP(souhrn!T21,tab_par_sout_kat,9,0)=par_ok,F24,1)))</f>
        <v/>
      </c>
      <c r="I24" s="109" t="str">
        <f ca="1">IF(AND(J24=par_list_chyba,calc_pocet_formaci_kontroly=msg_fill_pocet_formaci1),"",IF(J24=par_list_chyba,data!B58&amp;msg_err_prihlaska,IF(J24=par_list_intro,"Vyplňte: "&amp;data!B58&amp;msg_info_prihlaska_nevyplnena,"")))</f>
        <v/>
      </c>
      <c r="J24" s="110" t="str">
        <f ca="1">souhrn!B21</f>
        <v>par_list_chyba</v>
      </c>
    </row>
    <row r="25" spans="1:10" ht="15.6" x14ac:dyDescent="0.3">
      <c r="A25" s="270">
        <v>11</v>
      </c>
      <c r="B25" s="366" t="str">
        <f t="shared" si="0"/>
        <v/>
      </c>
      <c r="C25" s="359" t="str">
        <f ca="1">IF(AND(J25=par_list_chyba,calc_pocet_formaci_kontroly=msg_fill_pocet_formaci1),"",IF(OR(J25=par_list_chyba,J25=par_list_intro),"ZPRÁVA VPRAVO --&gt;",IF(J25=par_list_vypnut,"",souhrn!W22)))</f>
        <v/>
      </c>
      <c r="D25" s="360" t="str">
        <f ca="1">IF(C25="ZPRÁVA VPRAVO --&gt;","--&gt;",IF(J25&lt;&gt;par_list_ok,"",souhrn!X22))</f>
        <v/>
      </c>
      <c r="E25" s="359" t="str">
        <f ca="1">IF(C25="ZPRÁVA VPRAVO --&gt;","--&gt;",IF(J25&lt;&gt;par_list_ok,"",souhrn!J22))</f>
        <v/>
      </c>
      <c r="F25" s="359" t="str">
        <f ca="1">IF(C25="ZPRÁVA VPRAVO --&gt;","--&gt;",IF(J25&lt;&gt;par_list_ok,"",souhrn!O22))</f>
        <v/>
      </c>
      <c r="G25" s="359" t="str">
        <f ca="1">IF(C25="ZPRÁVA VPRAVO --&gt;","--&gt;",IF(J25&lt;&gt;par_list_ok,"",IF(souhrn!AL22&lt;&gt;"",souhrn!AL22,"")))</f>
        <v/>
      </c>
      <c r="H25" s="361" t="str">
        <f ca="1">IF(C25="ZPRÁVA VPRAVO --&gt;","--&gt;",IF(J25&lt;&gt;par_list_ok,"",VLOOKUP(souhrn!T22,tab_par_sout_kat,8,0)*IF(VLOOKUP(souhrn!T22,tab_par_sout_kat,9,0)=par_ok,F25,1)))</f>
        <v/>
      </c>
      <c r="I25" s="109" t="str">
        <f ca="1">IF(AND(J25=par_list_chyba,calc_pocet_formaci_kontroly=msg_fill_pocet_formaci1),"",IF(J25=par_list_chyba,data!B59&amp;msg_err_prihlaska,IF(J25=par_list_intro,"Vyplňte: "&amp;data!B59&amp;msg_info_prihlaska_nevyplnena,"")))</f>
        <v/>
      </c>
      <c r="J25" s="110" t="str">
        <f ca="1">souhrn!B22</f>
        <v>par_list_chyba</v>
      </c>
    </row>
    <row r="26" spans="1:10" ht="15.6" x14ac:dyDescent="0.3">
      <c r="A26" s="270">
        <v>12</v>
      </c>
      <c r="B26" s="366" t="str">
        <f t="shared" si="0"/>
        <v/>
      </c>
      <c r="C26" s="359" t="str">
        <f ca="1">IF(AND(J26=par_list_chyba,calc_pocet_formaci_kontroly=msg_fill_pocet_formaci1),"",IF(OR(J26=par_list_chyba,J26=par_list_intro),"ZPRÁVA VPRAVO --&gt;",IF(J26=par_list_vypnut,"",souhrn!W23)))</f>
        <v/>
      </c>
      <c r="D26" s="360" t="str">
        <f ca="1">IF(C26="ZPRÁVA VPRAVO --&gt;","--&gt;",IF(J26&lt;&gt;par_list_ok,"",souhrn!X23))</f>
        <v/>
      </c>
      <c r="E26" s="359" t="str">
        <f ca="1">IF(C26="ZPRÁVA VPRAVO --&gt;","--&gt;",IF(J26&lt;&gt;par_list_ok,"",souhrn!J23))</f>
        <v/>
      </c>
      <c r="F26" s="359" t="str">
        <f ca="1">IF(C26="ZPRÁVA VPRAVO --&gt;","--&gt;",IF(J26&lt;&gt;par_list_ok,"",souhrn!O23))</f>
        <v/>
      </c>
      <c r="G26" s="359" t="str">
        <f ca="1">IF(C26="ZPRÁVA VPRAVO --&gt;","--&gt;",IF(J26&lt;&gt;par_list_ok,"",IF(souhrn!AL23&lt;&gt;"",souhrn!AL23,"")))</f>
        <v/>
      </c>
      <c r="H26" s="361" t="str">
        <f ca="1">IF(C26="ZPRÁVA VPRAVO --&gt;","--&gt;",IF(J26&lt;&gt;par_list_ok,"",VLOOKUP(souhrn!T23,tab_par_sout_kat,8,0)*IF(VLOOKUP(souhrn!T23,tab_par_sout_kat,9,0)=par_ok,F26,1)))</f>
        <v/>
      </c>
      <c r="I26" s="109" t="str">
        <f ca="1">IF(AND(J26=par_list_chyba,calc_pocet_formaci_kontroly=msg_fill_pocet_formaci1),"",IF(J26=par_list_chyba,data!B60&amp;msg_err_prihlaska,IF(J26=par_list_intro,"Vyplňte: "&amp;data!B60&amp;msg_info_prihlaska_nevyplnena,"")))</f>
        <v/>
      </c>
      <c r="J26" s="110" t="str">
        <f ca="1">souhrn!B23</f>
        <v>par_list_chyba</v>
      </c>
    </row>
    <row r="27" spans="1:10" ht="15.6" x14ac:dyDescent="0.3">
      <c r="A27" s="270">
        <v>13</v>
      </c>
      <c r="B27" s="366" t="str">
        <f t="shared" si="0"/>
        <v/>
      </c>
      <c r="C27" s="359" t="str">
        <f ca="1">IF(AND(J27=par_list_chyba,calc_pocet_formaci_kontroly=msg_fill_pocet_formaci1),"",IF(OR(J27=par_list_chyba,J27=par_list_intro),"ZPRÁVA VPRAVO --&gt;",IF(J27=par_list_vypnut,"",souhrn!W24)))</f>
        <v/>
      </c>
      <c r="D27" s="360" t="str">
        <f ca="1">IF(C27="ZPRÁVA VPRAVO --&gt;","--&gt;",IF(J27&lt;&gt;par_list_ok,"",souhrn!X24))</f>
        <v/>
      </c>
      <c r="E27" s="359" t="str">
        <f ca="1">IF(C27="ZPRÁVA VPRAVO --&gt;","--&gt;",IF(J27&lt;&gt;par_list_ok,"",souhrn!J24))</f>
        <v/>
      </c>
      <c r="F27" s="359" t="str">
        <f ca="1">IF(C27="ZPRÁVA VPRAVO --&gt;","--&gt;",IF(J27&lt;&gt;par_list_ok,"",souhrn!O24))</f>
        <v/>
      </c>
      <c r="G27" s="359" t="str">
        <f ca="1">IF(C27="ZPRÁVA VPRAVO --&gt;","--&gt;",IF(J27&lt;&gt;par_list_ok,"",IF(souhrn!AL24&lt;&gt;"",souhrn!AL24,"")))</f>
        <v/>
      </c>
      <c r="H27" s="361" t="str">
        <f ca="1">IF(C27="ZPRÁVA VPRAVO --&gt;","--&gt;",IF(J27&lt;&gt;par_list_ok,"",VLOOKUP(souhrn!T24,tab_par_sout_kat,8,0)*IF(VLOOKUP(souhrn!T24,tab_par_sout_kat,9,0)=par_ok,F27,1)))</f>
        <v/>
      </c>
      <c r="I27" s="109" t="str">
        <f ca="1">IF(AND(J27=par_list_chyba,calc_pocet_formaci_kontroly=msg_fill_pocet_formaci1),"",IF(J27=par_list_chyba,data!B61&amp;msg_err_prihlaska,IF(J27=par_list_intro,"Vyplňte: "&amp;data!B61&amp;msg_info_prihlaska_nevyplnena,"")))</f>
        <v/>
      </c>
      <c r="J27" s="110" t="str">
        <f ca="1">souhrn!B24</f>
        <v>par_list_chyba</v>
      </c>
    </row>
    <row r="28" spans="1:10" ht="15.6" x14ac:dyDescent="0.3">
      <c r="A28" s="270">
        <v>14</v>
      </c>
      <c r="B28" s="366" t="str">
        <f t="shared" si="0"/>
        <v/>
      </c>
      <c r="C28" s="359" t="str">
        <f ca="1">IF(AND(J28=par_list_chyba,calc_pocet_formaci_kontroly=msg_fill_pocet_formaci1),"",IF(OR(J28=par_list_chyba,J28=par_list_intro),"ZPRÁVA VPRAVO --&gt;",IF(J28=par_list_vypnut,"",souhrn!W25)))</f>
        <v/>
      </c>
      <c r="D28" s="360" t="str">
        <f ca="1">IF(C28="ZPRÁVA VPRAVO --&gt;","--&gt;",IF(J28&lt;&gt;par_list_ok,"",souhrn!X25))</f>
        <v/>
      </c>
      <c r="E28" s="359" t="str">
        <f ca="1">IF(C28="ZPRÁVA VPRAVO --&gt;","--&gt;",IF(J28&lt;&gt;par_list_ok,"",souhrn!J25))</f>
        <v/>
      </c>
      <c r="F28" s="359" t="str">
        <f ca="1">IF(C28="ZPRÁVA VPRAVO --&gt;","--&gt;",IF(J28&lt;&gt;par_list_ok,"",souhrn!O25))</f>
        <v/>
      </c>
      <c r="G28" s="359" t="str">
        <f ca="1">IF(C28="ZPRÁVA VPRAVO --&gt;","--&gt;",IF(J28&lt;&gt;par_list_ok,"",IF(souhrn!AL25&lt;&gt;"",souhrn!AL25,"")))</f>
        <v/>
      </c>
      <c r="H28" s="361" t="str">
        <f ca="1">IF(C28="ZPRÁVA VPRAVO --&gt;","--&gt;",IF(J28&lt;&gt;par_list_ok,"",VLOOKUP(souhrn!T25,tab_par_sout_kat,8,0)*IF(VLOOKUP(souhrn!T25,tab_par_sout_kat,9,0)=par_ok,F28,1)))</f>
        <v/>
      </c>
      <c r="I28" s="109" t="str">
        <f ca="1">IF(AND(J28=par_list_chyba,calc_pocet_formaci_kontroly=msg_fill_pocet_formaci1),"",IF(J28=par_list_chyba,data!B62&amp;msg_err_prihlaska,IF(J28=par_list_intro,"Vyplňte: "&amp;data!B62&amp;msg_info_prihlaska_nevyplnena,"")))</f>
        <v/>
      </c>
      <c r="J28" s="110" t="str">
        <f ca="1">souhrn!B25</f>
        <v>par_list_chyba</v>
      </c>
    </row>
    <row r="29" spans="1:10" ht="15.6" x14ac:dyDescent="0.3">
      <c r="A29" s="270">
        <v>15</v>
      </c>
      <c r="B29" s="366" t="str">
        <f t="shared" si="0"/>
        <v/>
      </c>
      <c r="C29" s="359" t="str">
        <f ca="1">IF(AND(J29=par_list_chyba,calc_pocet_formaci_kontroly=msg_fill_pocet_formaci1),"",IF(OR(J29=par_list_chyba,J29=par_list_intro),"ZPRÁVA VPRAVO --&gt;",IF(J29=par_list_vypnut,"",souhrn!W26)))</f>
        <v/>
      </c>
      <c r="D29" s="360" t="str">
        <f ca="1">IF(C29="ZPRÁVA VPRAVO --&gt;","--&gt;",IF(J29&lt;&gt;par_list_ok,"",souhrn!X26))</f>
        <v/>
      </c>
      <c r="E29" s="359" t="str">
        <f ca="1">IF(C29="ZPRÁVA VPRAVO --&gt;","--&gt;",IF(J29&lt;&gt;par_list_ok,"",souhrn!J26))</f>
        <v/>
      </c>
      <c r="F29" s="359" t="str">
        <f ca="1">IF(C29="ZPRÁVA VPRAVO --&gt;","--&gt;",IF(J29&lt;&gt;par_list_ok,"",souhrn!O26))</f>
        <v/>
      </c>
      <c r="G29" s="359" t="str">
        <f ca="1">IF(C29="ZPRÁVA VPRAVO --&gt;","--&gt;",IF(J29&lt;&gt;par_list_ok,"",IF(souhrn!AL26&lt;&gt;"",souhrn!AL26,"")))</f>
        <v/>
      </c>
      <c r="H29" s="361" t="str">
        <f ca="1">IF(C29="ZPRÁVA VPRAVO --&gt;","--&gt;",IF(J29&lt;&gt;par_list_ok,"",VLOOKUP(souhrn!T26,tab_par_sout_kat,8,0)*IF(VLOOKUP(souhrn!T26,tab_par_sout_kat,9,0)=par_ok,F29,1)))</f>
        <v/>
      </c>
      <c r="I29" s="109" t="str">
        <f ca="1">IF(AND(J29=par_list_chyba,calc_pocet_formaci_kontroly=msg_fill_pocet_formaci1),"",IF(J29=par_list_chyba,data!B63&amp;msg_err_prihlaska,IF(J29=par_list_intro,"Vyplňte: "&amp;data!B63&amp;msg_info_prihlaska_nevyplnena,"")))</f>
        <v/>
      </c>
      <c r="J29" s="110" t="str">
        <f ca="1">souhrn!B26</f>
        <v>par_list_chyba</v>
      </c>
    </row>
    <row r="30" spans="1:10" ht="15.6" x14ac:dyDescent="0.3">
      <c r="A30" s="270">
        <v>16</v>
      </c>
      <c r="B30" s="366" t="str">
        <f t="shared" si="0"/>
        <v/>
      </c>
      <c r="C30" s="359" t="str">
        <f ca="1">IF(AND(J30=par_list_chyba,calc_pocet_formaci_kontroly=msg_fill_pocet_formaci1),"",IF(OR(J30=par_list_chyba,J30=par_list_intro),"ZPRÁVA VPRAVO --&gt;",IF(J30=par_list_vypnut,"",souhrn!W27)))</f>
        <v/>
      </c>
      <c r="D30" s="360" t="str">
        <f ca="1">IF(C30="ZPRÁVA VPRAVO --&gt;","--&gt;",IF(J30&lt;&gt;par_list_ok,"",souhrn!X27))</f>
        <v/>
      </c>
      <c r="E30" s="359" t="str">
        <f ca="1">IF(C30="ZPRÁVA VPRAVO --&gt;","--&gt;",IF(J30&lt;&gt;par_list_ok,"",souhrn!J27))</f>
        <v/>
      </c>
      <c r="F30" s="359" t="str">
        <f ca="1">IF(C30="ZPRÁVA VPRAVO --&gt;","--&gt;",IF(J30&lt;&gt;par_list_ok,"",souhrn!O27))</f>
        <v/>
      </c>
      <c r="G30" s="359" t="str">
        <f ca="1">IF(C30="ZPRÁVA VPRAVO --&gt;","--&gt;",IF(J30&lt;&gt;par_list_ok,"",IF(souhrn!AL27&lt;&gt;"",souhrn!AL27,"")))</f>
        <v/>
      </c>
      <c r="H30" s="361" t="str">
        <f ca="1">IF(C30="ZPRÁVA VPRAVO --&gt;","--&gt;",IF(J30&lt;&gt;par_list_ok,"",VLOOKUP(souhrn!T27,tab_par_sout_kat,8,0)*IF(VLOOKUP(souhrn!T27,tab_par_sout_kat,9,0)=par_ok,F30,1)))</f>
        <v/>
      </c>
      <c r="I30" s="109" t="str">
        <f ca="1">IF(AND(J30=par_list_chyba,calc_pocet_formaci_kontroly=msg_fill_pocet_formaci1),"",IF(J30=par_list_chyba,data!B64&amp;msg_err_prihlaska,IF(J30=par_list_intro,"Vyplňte: "&amp;data!B64&amp;msg_info_prihlaska_nevyplnena,"")))</f>
        <v/>
      </c>
      <c r="J30" s="110" t="str">
        <f ca="1">souhrn!B27</f>
        <v>par_list_chyba</v>
      </c>
    </row>
    <row r="31" spans="1:10" ht="15.6" x14ac:dyDescent="0.3">
      <c r="A31" s="270">
        <v>17</v>
      </c>
      <c r="B31" s="366" t="str">
        <f t="shared" si="0"/>
        <v/>
      </c>
      <c r="C31" s="359" t="str">
        <f ca="1">IF(AND(J31=par_list_chyba,calc_pocet_formaci_kontroly=msg_fill_pocet_formaci1),"",IF(OR(J31=par_list_chyba,J31=par_list_intro),"ZPRÁVA VPRAVO --&gt;",IF(J31=par_list_vypnut,"",souhrn!W28)))</f>
        <v/>
      </c>
      <c r="D31" s="360" t="str">
        <f ca="1">IF(C31="ZPRÁVA VPRAVO --&gt;","--&gt;",IF(J31&lt;&gt;par_list_ok,"",souhrn!X28))</f>
        <v/>
      </c>
      <c r="E31" s="359" t="str">
        <f ca="1">IF(C31="ZPRÁVA VPRAVO --&gt;","--&gt;",IF(J31&lt;&gt;par_list_ok,"",souhrn!J28))</f>
        <v/>
      </c>
      <c r="F31" s="359" t="str">
        <f ca="1">IF(C31="ZPRÁVA VPRAVO --&gt;","--&gt;",IF(J31&lt;&gt;par_list_ok,"",souhrn!O28))</f>
        <v/>
      </c>
      <c r="G31" s="359" t="str">
        <f ca="1">IF(C31="ZPRÁVA VPRAVO --&gt;","--&gt;",IF(J31&lt;&gt;par_list_ok,"",IF(souhrn!AL28&lt;&gt;"",souhrn!AL28,"")))</f>
        <v/>
      </c>
      <c r="H31" s="361" t="str">
        <f ca="1">IF(C31="ZPRÁVA VPRAVO --&gt;","--&gt;",IF(J31&lt;&gt;par_list_ok,"",VLOOKUP(souhrn!T28,tab_par_sout_kat,8,0)*IF(VLOOKUP(souhrn!T28,tab_par_sout_kat,9,0)=par_ok,F31,1)))</f>
        <v/>
      </c>
      <c r="I31" s="109" t="str">
        <f ca="1">IF(AND(J31=par_list_chyba,calc_pocet_formaci_kontroly=msg_fill_pocet_formaci1),"",IF(J31=par_list_chyba,data!B65&amp;msg_err_prihlaska,IF(J31=par_list_intro,"Vyplňte: "&amp;data!B65&amp;msg_info_prihlaska_nevyplnena,"")))</f>
        <v/>
      </c>
      <c r="J31" s="110" t="str">
        <f ca="1">souhrn!B28</f>
        <v>par_list_chyba</v>
      </c>
    </row>
    <row r="32" spans="1:10" ht="15.6" x14ac:dyDescent="0.3">
      <c r="A32" s="270">
        <v>18</v>
      </c>
      <c r="B32" s="366" t="str">
        <f t="shared" si="0"/>
        <v/>
      </c>
      <c r="C32" s="359" t="str">
        <f ca="1">IF(AND(J32=par_list_chyba,calc_pocet_formaci_kontroly=msg_fill_pocet_formaci1),"",IF(OR(J32=par_list_chyba,J32=par_list_intro),"ZPRÁVA VPRAVO --&gt;",IF(J32=par_list_vypnut,"",souhrn!W29)))</f>
        <v/>
      </c>
      <c r="D32" s="360" t="str">
        <f ca="1">IF(C32="ZPRÁVA VPRAVO --&gt;","--&gt;",IF(J32&lt;&gt;par_list_ok,"",souhrn!X29))</f>
        <v/>
      </c>
      <c r="E32" s="359" t="str">
        <f ca="1">IF(C32="ZPRÁVA VPRAVO --&gt;","--&gt;",IF(J32&lt;&gt;par_list_ok,"",souhrn!J29))</f>
        <v/>
      </c>
      <c r="F32" s="359" t="str">
        <f ca="1">IF(C32="ZPRÁVA VPRAVO --&gt;","--&gt;",IF(J32&lt;&gt;par_list_ok,"",souhrn!O29))</f>
        <v/>
      </c>
      <c r="G32" s="359" t="str">
        <f ca="1">IF(C32="ZPRÁVA VPRAVO --&gt;","--&gt;",IF(J32&lt;&gt;par_list_ok,"",IF(souhrn!AL29&lt;&gt;"",souhrn!AL29,"")))</f>
        <v/>
      </c>
      <c r="H32" s="361" t="str">
        <f ca="1">IF(C32="ZPRÁVA VPRAVO --&gt;","--&gt;",IF(J32&lt;&gt;par_list_ok,"",VLOOKUP(souhrn!T29,tab_par_sout_kat,8,0)*IF(VLOOKUP(souhrn!T29,tab_par_sout_kat,9,0)=par_ok,F32,1)))</f>
        <v/>
      </c>
      <c r="I32" s="109" t="str">
        <f ca="1">IF(AND(J32=par_list_chyba,calc_pocet_formaci_kontroly=msg_fill_pocet_formaci1),"",IF(J32=par_list_chyba,data!B66&amp;msg_err_prihlaska,IF(J32=par_list_intro,"Vyplňte: "&amp;data!B66&amp;msg_info_prihlaska_nevyplnena,"")))</f>
        <v/>
      </c>
      <c r="J32" s="110" t="str">
        <f ca="1">souhrn!B29</f>
        <v>par_list_chyba</v>
      </c>
    </row>
    <row r="33" spans="1:10" ht="15.6" x14ac:dyDescent="0.3">
      <c r="A33" s="270">
        <v>19</v>
      </c>
      <c r="B33" s="366" t="str">
        <f t="shared" si="0"/>
        <v/>
      </c>
      <c r="C33" s="359" t="str">
        <f ca="1">IF(AND(J33=par_list_chyba,calc_pocet_formaci_kontroly=msg_fill_pocet_formaci1),"",IF(OR(J33=par_list_chyba,J33=par_list_intro),"ZPRÁVA VPRAVO --&gt;",IF(J33=par_list_vypnut,"",souhrn!W30)))</f>
        <v/>
      </c>
      <c r="D33" s="360" t="str">
        <f ca="1">IF(C33="ZPRÁVA VPRAVO --&gt;","--&gt;",IF(J33&lt;&gt;par_list_ok,"",souhrn!X30))</f>
        <v/>
      </c>
      <c r="E33" s="359" t="str">
        <f ca="1">IF(C33="ZPRÁVA VPRAVO --&gt;","--&gt;",IF(J33&lt;&gt;par_list_ok,"",souhrn!J30))</f>
        <v/>
      </c>
      <c r="F33" s="359" t="str">
        <f ca="1">IF(C33="ZPRÁVA VPRAVO --&gt;","--&gt;",IF(J33&lt;&gt;par_list_ok,"",souhrn!O30))</f>
        <v/>
      </c>
      <c r="G33" s="359" t="str">
        <f ca="1">IF(C33="ZPRÁVA VPRAVO --&gt;","--&gt;",IF(J33&lt;&gt;par_list_ok,"",IF(souhrn!AL30&lt;&gt;"",souhrn!AL30,"")))</f>
        <v/>
      </c>
      <c r="H33" s="361" t="str">
        <f ca="1">IF(C33="ZPRÁVA VPRAVO --&gt;","--&gt;",IF(J33&lt;&gt;par_list_ok,"",VLOOKUP(souhrn!T30,tab_par_sout_kat,8,0)*IF(VLOOKUP(souhrn!T30,tab_par_sout_kat,9,0)=par_ok,F33,1)))</f>
        <v/>
      </c>
      <c r="I33" s="109" t="str">
        <f ca="1">IF(AND(J33=par_list_chyba,calc_pocet_formaci_kontroly=msg_fill_pocet_formaci1),"",IF(J33=par_list_chyba,data!B67&amp;msg_err_prihlaska,IF(J33=par_list_intro,"Vyplňte: "&amp;data!B67&amp;msg_info_prihlaska_nevyplnena,"")))</f>
        <v/>
      </c>
      <c r="J33" s="110" t="str">
        <f ca="1">souhrn!B30</f>
        <v>par_list_chyba</v>
      </c>
    </row>
    <row r="34" spans="1:10" ht="15.6" x14ac:dyDescent="0.3">
      <c r="A34" s="270">
        <v>20</v>
      </c>
      <c r="B34" s="366" t="str">
        <f t="shared" si="0"/>
        <v/>
      </c>
      <c r="C34" s="359" t="str">
        <f ca="1">IF(AND(J34=par_list_chyba,calc_pocet_formaci_kontroly=msg_fill_pocet_formaci1),"",IF(OR(J34=par_list_chyba,J34=par_list_intro),"ZPRÁVA VPRAVO --&gt;",IF(J34=par_list_vypnut,"",souhrn!W31)))</f>
        <v/>
      </c>
      <c r="D34" s="360" t="str">
        <f ca="1">IF(C34="ZPRÁVA VPRAVO --&gt;","--&gt;",IF(J34&lt;&gt;par_list_ok,"",souhrn!X31))</f>
        <v/>
      </c>
      <c r="E34" s="359" t="str">
        <f ca="1">IF(C34="ZPRÁVA VPRAVO --&gt;","--&gt;",IF(J34&lt;&gt;par_list_ok,"",souhrn!J31))</f>
        <v/>
      </c>
      <c r="F34" s="359" t="str">
        <f ca="1">IF(C34="ZPRÁVA VPRAVO --&gt;","--&gt;",IF(J34&lt;&gt;par_list_ok,"",souhrn!O31))</f>
        <v/>
      </c>
      <c r="G34" s="359" t="str">
        <f ca="1">IF(C34="ZPRÁVA VPRAVO --&gt;","--&gt;",IF(J34&lt;&gt;par_list_ok,"",IF(souhrn!AL31&lt;&gt;"",souhrn!AL31,"")))</f>
        <v/>
      </c>
      <c r="H34" s="361" t="str">
        <f ca="1">IF(C34="ZPRÁVA VPRAVO --&gt;","--&gt;",IF(J34&lt;&gt;par_list_ok,"",VLOOKUP(souhrn!T31,tab_par_sout_kat,8,0)*IF(VLOOKUP(souhrn!T31,tab_par_sout_kat,9,0)=par_ok,F34,1)))</f>
        <v/>
      </c>
      <c r="I34" s="109" t="str">
        <f ca="1">IF(AND(J34=par_list_chyba,calc_pocet_formaci_kontroly=msg_fill_pocet_formaci1),"",IF(J34=par_list_chyba,data!B68&amp;msg_err_prihlaska,IF(J34=par_list_intro,"Vyplňte: "&amp;data!B68&amp;msg_info_prihlaska_nevyplnena,"")))</f>
        <v/>
      </c>
      <c r="J34" s="110" t="str">
        <f ca="1">souhrn!B31</f>
        <v>par_list_chyba</v>
      </c>
    </row>
    <row r="35" spans="1:10" ht="15.6" x14ac:dyDescent="0.3">
      <c r="A35" s="270">
        <v>21</v>
      </c>
      <c r="B35" s="366" t="str">
        <f t="shared" si="0"/>
        <v/>
      </c>
      <c r="C35" s="359" t="str">
        <f ca="1">IF(AND(J35=par_list_chyba,calc_pocet_formaci_kontroly=msg_fill_pocet_formaci1),"",IF(OR(J35=par_list_chyba,J35=par_list_intro),"ZPRÁVA VPRAVO --&gt;",IF(J35=par_list_vypnut,"",souhrn!W32)))</f>
        <v/>
      </c>
      <c r="D35" s="360" t="str">
        <f ca="1">IF(C35="ZPRÁVA VPRAVO --&gt;","--&gt;",IF(J35&lt;&gt;par_list_ok,"",souhrn!X32))</f>
        <v/>
      </c>
      <c r="E35" s="359" t="str">
        <f ca="1">IF(C35="ZPRÁVA VPRAVO --&gt;","--&gt;",IF(J35&lt;&gt;par_list_ok,"",souhrn!J32))</f>
        <v/>
      </c>
      <c r="F35" s="359" t="str">
        <f ca="1">IF(C35="ZPRÁVA VPRAVO --&gt;","--&gt;",IF(J35&lt;&gt;par_list_ok,"",souhrn!O32))</f>
        <v/>
      </c>
      <c r="G35" s="359" t="str">
        <f ca="1">IF(C35="ZPRÁVA VPRAVO --&gt;","--&gt;",IF(J35&lt;&gt;par_list_ok,"",IF(souhrn!AL32&lt;&gt;"",souhrn!AL32,"")))</f>
        <v/>
      </c>
      <c r="H35" s="361" t="str">
        <f ca="1">IF(C35="ZPRÁVA VPRAVO --&gt;","--&gt;",IF(J35&lt;&gt;par_list_ok,"",VLOOKUP(souhrn!T32,tab_par_sout_kat,8,0)*IF(VLOOKUP(souhrn!T32,tab_par_sout_kat,9,0)=par_ok,F35,1)))</f>
        <v/>
      </c>
      <c r="I35" s="109" t="str">
        <f ca="1">IF(AND(J35=par_list_chyba,calc_pocet_formaci_kontroly=msg_fill_pocet_formaci1),"",IF(J35=par_list_chyba,data!B69&amp;msg_err_prihlaska,IF(J35=par_list_intro,"Vyplňte: "&amp;data!B69&amp;msg_info_prihlaska_nevyplnena,"")))</f>
        <v/>
      </c>
      <c r="J35" s="110" t="str">
        <f ca="1">souhrn!B32</f>
        <v>par_list_chyba</v>
      </c>
    </row>
    <row r="36" spans="1:10" ht="15.6" x14ac:dyDescent="0.3">
      <c r="A36" s="270">
        <v>22</v>
      </c>
      <c r="B36" s="366" t="str">
        <f t="shared" si="0"/>
        <v/>
      </c>
      <c r="C36" s="359" t="str">
        <f ca="1">IF(AND(J36=par_list_chyba,calc_pocet_formaci_kontroly=msg_fill_pocet_formaci1),"",IF(OR(J36=par_list_chyba,J36=par_list_intro),"ZPRÁVA VPRAVO --&gt;",IF(J36=par_list_vypnut,"",souhrn!W33)))</f>
        <v/>
      </c>
      <c r="D36" s="360" t="str">
        <f ca="1">IF(C36="ZPRÁVA VPRAVO --&gt;","--&gt;",IF(J36&lt;&gt;par_list_ok,"",souhrn!X33))</f>
        <v/>
      </c>
      <c r="E36" s="359" t="str">
        <f ca="1">IF(C36="ZPRÁVA VPRAVO --&gt;","--&gt;",IF(J36&lt;&gt;par_list_ok,"",souhrn!J33))</f>
        <v/>
      </c>
      <c r="F36" s="359" t="str">
        <f ca="1">IF(C36="ZPRÁVA VPRAVO --&gt;","--&gt;",IF(J36&lt;&gt;par_list_ok,"",souhrn!O33))</f>
        <v/>
      </c>
      <c r="G36" s="359" t="str">
        <f ca="1">IF(C36="ZPRÁVA VPRAVO --&gt;","--&gt;",IF(J36&lt;&gt;par_list_ok,"",IF(souhrn!AL33&lt;&gt;"",souhrn!AL33,"")))</f>
        <v/>
      </c>
      <c r="H36" s="361" t="str">
        <f ca="1">IF(C36="ZPRÁVA VPRAVO --&gt;","--&gt;",IF(J36&lt;&gt;par_list_ok,"",VLOOKUP(souhrn!T33,tab_par_sout_kat,8,0)*IF(VLOOKUP(souhrn!T33,tab_par_sout_kat,9,0)=par_ok,F36,1)))</f>
        <v/>
      </c>
      <c r="I36" s="109" t="str">
        <f ca="1">IF(AND(J36=par_list_chyba,calc_pocet_formaci_kontroly=msg_fill_pocet_formaci1),"",IF(J36=par_list_chyba,data!B70&amp;msg_err_prihlaska,IF(J36=par_list_intro,"Vyplňte: "&amp;data!B70&amp;msg_info_prihlaska_nevyplnena,"")))</f>
        <v/>
      </c>
      <c r="J36" s="110" t="str">
        <f ca="1">souhrn!B33</f>
        <v>par_list_chyba</v>
      </c>
    </row>
    <row r="37" spans="1:10" ht="15.6" x14ac:dyDescent="0.3">
      <c r="A37" s="270">
        <v>23</v>
      </c>
      <c r="B37" s="366" t="str">
        <f t="shared" si="0"/>
        <v/>
      </c>
      <c r="C37" s="359" t="str">
        <f ca="1">IF(AND(J37=par_list_chyba,calc_pocet_formaci_kontroly=msg_fill_pocet_formaci1),"",IF(OR(J37=par_list_chyba,J37=par_list_intro),"ZPRÁVA VPRAVO --&gt;",IF(J37=par_list_vypnut,"",souhrn!W34)))</f>
        <v/>
      </c>
      <c r="D37" s="360" t="str">
        <f ca="1">IF(C37="ZPRÁVA VPRAVO --&gt;","--&gt;",IF(J37&lt;&gt;par_list_ok,"",souhrn!X34))</f>
        <v/>
      </c>
      <c r="E37" s="359" t="str">
        <f ca="1">IF(C37="ZPRÁVA VPRAVO --&gt;","--&gt;",IF(J37&lt;&gt;par_list_ok,"",souhrn!J34))</f>
        <v/>
      </c>
      <c r="F37" s="359" t="str">
        <f ca="1">IF(C37="ZPRÁVA VPRAVO --&gt;","--&gt;",IF(J37&lt;&gt;par_list_ok,"",souhrn!O34))</f>
        <v/>
      </c>
      <c r="G37" s="359" t="str">
        <f ca="1">IF(C37="ZPRÁVA VPRAVO --&gt;","--&gt;",IF(J37&lt;&gt;par_list_ok,"",IF(souhrn!AL34&lt;&gt;"",souhrn!AL34,"")))</f>
        <v/>
      </c>
      <c r="H37" s="361" t="str">
        <f ca="1">IF(C37="ZPRÁVA VPRAVO --&gt;","--&gt;",IF(J37&lt;&gt;par_list_ok,"",VLOOKUP(souhrn!T34,tab_par_sout_kat,8,0)*IF(VLOOKUP(souhrn!T34,tab_par_sout_kat,9,0)=par_ok,F37,1)))</f>
        <v/>
      </c>
      <c r="I37" s="109" t="str">
        <f ca="1">IF(AND(J37=par_list_chyba,calc_pocet_formaci_kontroly=msg_fill_pocet_formaci1),"",IF(J37=par_list_chyba,data!B71&amp;msg_err_prihlaska,IF(J37=par_list_intro,"Vyplňte: "&amp;data!B71&amp;msg_info_prihlaska_nevyplnena,"")))</f>
        <v/>
      </c>
      <c r="J37" s="110" t="str">
        <f ca="1">souhrn!B34</f>
        <v>par_list_chyba</v>
      </c>
    </row>
    <row r="38" spans="1:10" ht="15.6" x14ac:dyDescent="0.3">
      <c r="A38" s="270">
        <v>24</v>
      </c>
      <c r="B38" s="366" t="str">
        <f t="shared" si="0"/>
        <v/>
      </c>
      <c r="C38" s="359" t="str">
        <f ca="1">IF(AND(J38=par_list_chyba,calc_pocet_formaci_kontroly=msg_fill_pocet_formaci1),"",IF(OR(J38=par_list_chyba,J38=par_list_intro),"ZPRÁVA VPRAVO --&gt;",IF(J38=par_list_vypnut,"",souhrn!W35)))</f>
        <v/>
      </c>
      <c r="D38" s="360" t="str">
        <f ca="1">IF(C38="ZPRÁVA VPRAVO --&gt;","--&gt;",IF(J38&lt;&gt;par_list_ok,"",souhrn!X35))</f>
        <v/>
      </c>
      <c r="E38" s="359" t="str">
        <f ca="1">IF(C38="ZPRÁVA VPRAVO --&gt;","--&gt;",IF(J38&lt;&gt;par_list_ok,"",souhrn!J35))</f>
        <v/>
      </c>
      <c r="F38" s="359" t="str">
        <f ca="1">IF(C38="ZPRÁVA VPRAVO --&gt;","--&gt;",IF(J38&lt;&gt;par_list_ok,"",souhrn!O35))</f>
        <v/>
      </c>
      <c r="G38" s="359" t="str">
        <f ca="1">IF(C38="ZPRÁVA VPRAVO --&gt;","--&gt;",IF(J38&lt;&gt;par_list_ok,"",IF(souhrn!AL35&lt;&gt;"",souhrn!AL35,"")))</f>
        <v/>
      </c>
      <c r="H38" s="361" t="str">
        <f ca="1">IF(C38="ZPRÁVA VPRAVO --&gt;","--&gt;",IF(J38&lt;&gt;par_list_ok,"",VLOOKUP(souhrn!T35,tab_par_sout_kat,8,0)*IF(VLOOKUP(souhrn!T35,tab_par_sout_kat,9,0)=par_ok,F38,1)))</f>
        <v/>
      </c>
      <c r="I38" s="109" t="str">
        <f ca="1">IF(AND(J38=par_list_chyba,calc_pocet_formaci_kontroly=msg_fill_pocet_formaci1),"",IF(J38=par_list_chyba,data!B72&amp;msg_err_prihlaska,IF(J38=par_list_intro,"Vyplňte: "&amp;data!B72&amp;msg_info_prihlaska_nevyplnena,"")))</f>
        <v/>
      </c>
      <c r="J38" s="110" t="str">
        <f ca="1">souhrn!B35</f>
        <v>par_list_chyba</v>
      </c>
    </row>
    <row r="39" spans="1:10" ht="16.2" thickBot="1" x14ac:dyDescent="0.35">
      <c r="A39" s="270">
        <v>25</v>
      </c>
      <c r="B39" s="367" t="str">
        <f t="shared" si="0"/>
        <v/>
      </c>
      <c r="C39" s="362" t="str">
        <f ca="1">IF(AND(J39=par_list_chyba,calc_pocet_formaci_kontroly=msg_fill_pocet_formaci1),"",IF(OR(J39=par_list_chyba,J39=par_list_intro),"ZPRÁVA VPRAVO --&gt;",IF(J39=par_list_vypnut,"",souhrn!W36)))</f>
        <v/>
      </c>
      <c r="D39" s="363" t="str">
        <f ca="1">IF(C39="ZPRÁVA VPRAVO --&gt;","--&gt;",IF(J39&lt;&gt;par_list_ok,"",souhrn!X36))</f>
        <v/>
      </c>
      <c r="E39" s="362" t="str">
        <f ca="1">IF(C39="ZPRÁVA VPRAVO --&gt;","--&gt;",IF(J39&lt;&gt;par_list_ok,"",souhrn!J36))</f>
        <v/>
      </c>
      <c r="F39" s="362" t="str">
        <f ca="1">IF(C39="ZPRÁVA VPRAVO --&gt;","--&gt;",IF(J39&lt;&gt;par_list_ok,"",souhrn!O36))</f>
        <v/>
      </c>
      <c r="G39" s="362" t="str">
        <f ca="1">IF(C39="ZPRÁVA VPRAVO --&gt;","--&gt;",IF(J39&lt;&gt;par_list_ok,"",IF(souhrn!AL36&lt;&gt;"",souhrn!AL36,"")))</f>
        <v/>
      </c>
      <c r="H39" s="364" t="str">
        <f ca="1">IF(C39="ZPRÁVA VPRAVO --&gt;","--&gt;",IF(J39&lt;&gt;par_list_ok,"",VLOOKUP(souhrn!T36,tab_par_sout_kat,8,0)*IF(VLOOKUP(souhrn!T36,tab_par_sout_kat,9,0)=par_ok,F39,1)))</f>
        <v/>
      </c>
      <c r="I39" s="109" t="str">
        <f ca="1">IF(AND(J39=par_list_chyba,calc_pocet_formaci_kontroly=msg_fill_pocet_formaci1),"",IF(J39=par_list_chyba,data!B73&amp;msg_err_prihlaska,IF(J39=par_list_intro,"Vyplňte: "&amp;data!B73&amp;msg_info_prihlaska_nevyplnena,"")))</f>
        <v/>
      </c>
      <c r="J39" s="110" t="str">
        <f ca="1">souhrn!B36</f>
        <v>par_list_chyba</v>
      </c>
    </row>
  </sheetData>
  <sheetProtection algorithmName="SHA-512" hashValue="ySf38dq8k3AD1b8sY3xZXS6aB+k80YlajE1peGUBgZNpty9tjBcFWNhD4c3eJyTfhYhpjhl2L+rOLoztcMpSaw==" saltValue="OZOBvcXIUsj86bxTH2fzgw==" spinCount="100000" sheet="1" objects="1" scenarios="1" selectLockedCells="1"/>
  <mergeCells count="18">
    <mergeCell ref="B10:D10"/>
    <mergeCell ref="E10:F10"/>
    <mergeCell ref="B11:D11"/>
    <mergeCell ref="E11:F11"/>
    <mergeCell ref="B13:H13"/>
    <mergeCell ref="G9:H9"/>
    <mergeCell ref="A1:H1"/>
    <mergeCell ref="A2:H2"/>
    <mergeCell ref="A3:H3"/>
    <mergeCell ref="B5:C5"/>
    <mergeCell ref="B6:D6"/>
    <mergeCell ref="E6:F6"/>
    <mergeCell ref="B7:D7"/>
    <mergeCell ref="E7:F7"/>
    <mergeCell ref="B8:D8"/>
    <mergeCell ref="E8:F8"/>
    <mergeCell ref="B9:D9"/>
    <mergeCell ref="E9:F9"/>
  </mergeCells>
  <conditionalFormatting sqref="B15:G38">
    <cfRule type="expression" dxfId="203" priority="2">
      <formula>$A15&lt;=inp_celkem_formaci</formula>
    </cfRule>
  </conditionalFormatting>
  <conditionalFormatting sqref="B39:G39">
    <cfRule type="expression" dxfId="202" priority="1">
      <formula>$A39&lt;=inp_celkem_formaci</formula>
    </cfRule>
  </conditionalFormatting>
  <conditionalFormatting sqref="B15:H39">
    <cfRule type="expression" dxfId="201" priority="4">
      <formula>AND($J15=par_list_chyba,calc_pocet_formaci_kontroly&lt;&gt;msg_fill_pocet_formaci1)</formula>
    </cfRule>
  </conditionalFormatting>
  <conditionalFormatting sqref="H15:H38">
    <cfRule type="expression" dxfId="200" priority="3">
      <formula>$A15&lt;=inp_celkem_formaci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paperSize="9"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B18A1-7481-4EA1-B22F-221381AE2D27}">
  <sheetPr>
    <pageSetUpPr fitToPage="1"/>
  </sheetPr>
  <dimension ref="A1:M70"/>
  <sheetViews>
    <sheetView showGridLines="0" zoomScaleNormal="10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1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1.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1PUWI/DJDSVAD6WRLoxjYSVVlceu/2hfU5CbMiCA1MVfjuKQq0sZ1BT3CXLxWwUZv1lYwvMbH3JaVdlj6QwarQ==" saltValue="Pq1K3WC2UoetqbgMabgfZw==" spinCount="100000" sheet="1" objects="1" scenarios="1" selectLockedCells="1"/>
  <mergeCells count="22">
    <mergeCell ref="I1:L1"/>
    <mergeCell ref="E9:F9"/>
    <mergeCell ref="E10:F10"/>
    <mergeCell ref="G4:G10"/>
    <mergeCell ref="B15:C15"/>
    <mergeCell ref="B9:C10"/>
    <mergeCell ref="B13:C13"/>
    <mergeCell ref="B12:C12"/>
    <mergeCell ref="B11:D11"/>
    <mergeCell ref="B14:D14"/>
    <mergeCell ref="E12:F14"/>
    <mergeCell ref="E11:F11"/>
    <mergeCell ref="B1:F1"/>
    <mergeCell ref="B5:C5"/>
    <mergeCell ref="B6:C6"/>
    <mergeCell ref="B7:C7"/>
    <mergeCell ref="B8:C8"/>
    <mergeCell ref="B4:C4"/>
    <mergeCell ref="E7:F7"/>
    <mergeCell ref="E6:F6"/>
    <mergeCell ref="E5:F5"/>
    <mergeCell ref="E4:F4"/>
  </mergeCells>
  <phoneticPr fontId="23" type="noConversion"/>
  <conditionalFormatting sqref="B16:E39">
    <cfRule type="expression" dxfId="198" priority="7">
      <formula>IF($E$6="",$A16&lt;=$D$6,FALSE)</formula>
    </cfRule>
  </conditionalFormatting>
  <conditionalFormatting sqref="B40:E40">
    <cfRule type="expression" dxfId="197" priority="9">
      <formula>IF($E$6="",$A40&lt;=$D$6,FALSE)</formula>
    </cfRule>
  </conditionalFormatting>
  <conditionalFormatting sqref="B1:F1">
    <cfRule type="expression" dxfId="196" priority="2">
      <formula>$B$1&lt;&gt;inp_nazev_klubu</formula>
    </cfRule>
  </conditionalFormatting>
  <conditionalFormatting sqref="D4:D9">
    <cfRule type="expression" dxfId="195" priority="6">
      <formula>LEN(TRIM(D4))=0</formula>
    </cfRule>
  </conditionalFormatting>
  <conditionalFormatting sqref="F16:F39">
    <cfRule type="expression" dxfId="194" priority="8">
      <formula>IF($E$6="",$A16&lt;=$D$6,FALSE)</formula>
    </cfRule>
  </conditionalFormatting>
  <conditionalFormatting sqref="G4:G10">
    <cfRule type="expression" dxfId="193" priority="5">
      <formula>OR($G$4=msg_info_intro&amp;$A$1&amp;".",$G$4="Přihláška č. "&amp;$A$1&amp;par_list_ok)</formula>
    </cfRule>
  </conditionalFormatting>
  <conditionalFormatting sqref="G15">
    <cfRule type="expression" dxfId="192" priority="4">
      <formula>OR($G$15=msg_fill_pocet_sout,$G$15=msg_info_intro_jmena)</formula>
    </cfRule>
  </conditionalFormatting>
  <dataValidations count="3">
    <dataValidation type="list" allowBlank="1" showInputMessage="1" sqref="D4" xr:uid="{52CAE82A-A51C-4AC6-939C-25DC352FF042}">
      <formula1>tab_par_nazvy_sout_kat</formula1>
    </dataValidation>
    <dataValidation type="list" allowBlank="1" showInputMessage="1" sqref="D5" xr:uid="{051034C9-8B35-4DB3-8019-558371DA8959}">
      <formula1>tab_par_vykon_kat</formula1>
    </dataValidation>
    <dataValidation type="list" allowBlank="1" showInputMessage="1" sqref="D9:D10" xr:uid="{DD9D8984-E19D-47E7-BCBD-7FB21F5D9F65}">
      <formula1>inp_tab_seznam_treneru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000000-000E-0000-0700-000001000000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1D516-38FD-402C-91D8-E87763F8196C}">
  <sheetPr>
    <pageSetUpPr fitToPage="1"/>
  </sheetPr>
  <dimension ref="A1:M70"/>
  <sheetViews>
    <sheetView showGridLines="0" workbookViewId="0">
      <selection activeCell="D4" sqref="D4"/>
    </sheetView>
  </sheetViews>
  <sheetFormatPr defaultRowHeight="14.4" x14ac:dyDescent="0.3"/>
  <cols>
    <col min="1" max="1" width="1.6640625" style="274" customWidth="1"/>
    <col min="2" max="2" width="3.5546875" style="275" customWidth="1"/>
    <col min="3" max="3" width="21" style="275" customWidth="1"/>
    <col min="4" max="4" width="24.5546875" style="275" customWidth="1"/>
    <col min="5" max="6" width="21" style="275" customWidth="1"/>
    <col min="7" max="7" width="68.21875" style="275" bestFit="1" customWidth="1"/>
    <col min="8" max="8" width="3.5546875" style="275" hidden="1" customWidth="1"/>
    <col min="9" max="9" width="20.44140625" style="275" hidden="1" customWidth="1"/>
    <col min="10" max="10" width="41.44140625" style="275" hidden="1" customWidth="1"/>
    <col min="11" max="12" width="8.88671875" style="275" hidden="1" customWidth="1"/>
    <col min="13" max="13" width="3.5546875" style="275" customWidth="1"/>
    <col min="14" max="16384" width="8.88671875" style="275"/>
  </cols>
  <sheetData>
    <row r="1" spans="1:13" ht="29.4" customHeight="1" thickBot="1" x14ac:dyDescent="0.35">
      <c r="A1" s="274">
        <v>2</v>
      </c>
      <c r="B1" s="531" t="str">
        <f>IF(calc_pocet_formaci_kontroly=msg_err_pocet_formaci_neni_cislo1,msg_err_pocet_formaci_neni_cislo2,IF(calc_pocet_formaci_kontroly=msg_err_pocet_formaci_mimo_rozsah1,msg_err_pocet_formaci_mimo_rozsah2,IF(calc_pocet_formaci_kontroly=msg_fill_pocet_formaci1,msg_fill_pocet_formaci2,IF(inp_celkem_formaci&lt;A1,msg_invalid_pocet_formaci,IF(inp_nazev_klubu="",msg_fill_nazev_klubu,inp_nazev_klubu)))))</f>
        <v>Vyplňte, prosím, počet formací na listu "Základní informace o klubu".</v>
      </c>
      <c r="C1" s="531"/>
      <c r="D1" s="531"/>
      <c r="E1" s="531"/>
      <c r="F1" s="531"/>
      <c r="I1" s="510" t="s">
        <v>120</v>
      </c>
      <c r="J1" s="511"/>
      <c r="K1" s="511"/>
      <c r="L1" s="512"/>
    </row>
    <row r="2" spans="1:13" ht="16.8" customHeight="1" x14ac:dyDescent="0.3">
      <c r="B2" s="276"/>
      <c r="C2" s="276"/>
      <c r="D2" s="276"/>
      <c r="E2" s="276"/>
    </row>
    <row r="3" spans="1:13" ht="16.8" customHeight="1" thickBot="1" x14ac:dyDescent="0.45">
      <c r="B3" s="277" t="s">
        <v>107</v>
      </c>
      <c r="C3" s="278"/>
      <c r="D3" s="277"/>
      <c r="G3" s="279" t="s">
        <v>202</v>
      </c>
      <c r="I3" s="280" t="s">
        <v>280</v>
      </c>
    </row>
    <row r="4" spans="1:13" ht="16.2" customHeight="1" x14ac:dyDescent="0.3">
      <c r="B4" s="506" t="s">
        <v>108</v>
      </c>
      <c r="C4" s="507"/>
      <c r="D4" s="323"/>
      <c r="E4" s="508" t="str">
        <f>IF(D4="",msg_fill_short,IF(COUNTIF(tab_par_nazvy_sout_kat,D4)=0,msg_invalid_short_sout_kat,IF(COUNTIF(tab_par_nazvy_sout_kat,D4)=1,"",msg_err_short_neznama)))</f>
        <v>Prosím vyplňte.</v>
      </c>
      <c r="F4" s="509"/>
      <c r="G4" s="513" t="str">
        <f>IF(I6=par_err,msg_err_neznama,IF(COUNTA(D4:D10)+COUNTA(C16:E40)=0,msg_info_intro&amp;A1&amp;".",IF(E4&lt;&gt;"",msg_invalid_sout_kat,IF(E5=msg_invalid_short_vykon_kat_VS_sout_kat,msg_invalid_vykon_kat_VS_sout_kat,IF(AND(D5&lt;&gt;"",E5&lt;&gt;""),msg_invalid_vykon_kat,IF(AND(D6&lt;&gt;"",E6&lt;&gt;""),msg_invalid_pocet_sout&amp;CHAR(10)&amp;I17,IF(AND(D7&lt;&gt;"",E7&lt;&gt;""),msg_invalid_cas&amp;CHAR(10)&amp;I25,IF(OR(E9=msg_invalid_short_trener,E10=msg_invalid_short_trener),msg_invalid_trener,IF(G15=msg_err_short_seznam_jmena,msg_err_seznam_jmena,IF(I5=par_list_chyba,msg_info_neni_vse_vyplneno,"Přihláška č. "&amp;A1&amp;par_list_ok))))))))))</f>
        <v>Toto místo je Váš průvodce vyplňováním. Pokud přihláška zaznamená neúplné nebo chybné údaje, zobrazí zde, co je potřeba opravit.
Prosím, začněte vyplňovat přihlášku č. 2.</v>
      </c>
      <c r="I4" s="281" t="str">
        <f>IF(calc_pocet_formaci_kontroly&lt;&gt;"",par_list_chyba,IF(inp_celkem_formaci&lt;A1,par_list_vypnut,IF(COUNTA(D4:D10)+COUNTA(C16:E40)=0,par_list_intro,IF(I5=par_list_chyba,par_list_chyba,par_list_ok))))</f>
        <v>par_list_chyba</v>
      </c>
      <c r="J4" s="282" t="s">
        <v>144</v>
      </c>
    </row>
    <row r="5" spans="1:13" ht="16.2" customHeight="1" x14ac:dyDescent="0.3">
      <c r="B5" s="504" t="s">
        <v>109</v>
      </c>
      <c r="C5" s="505"/>
      <c r="D5" s="324"/>
      <c r="E5" s="508" t="str">
        <f>IF(D5="",msg_fill_short,IF(D4="",msg_fill_short_first_sout_kat,IF(I9=par_err,msg_invalid_short_sout_kat,IF(COUNTIF(tab_par_vykon_kat,D5)=0,msg_invalid_short_vykon_kat,IF(COUNTIF(tab_par_vykon_kat,D5)&lt;&gt;1,msg_err_short_neznama,IF(I12=par_err,msg_invalid_short_vykon_kat_VS_sout_kat,""))))))</f>
        <v>Prosím vyplňte.</v>
      </c>
      <c r="F5" s="509"/>
      <c r="G5" s="514"/>
      <c r="I5" s="283" t="str">
        <f>IF(OR(D4="",D5="",OR(D6="",D6=0),OR(D7="",D7=0),E4&lt;&gt;"",E5&lt;&gt;"",E6&lt;&gt;"",E7&lt;&gt;"",G15&lt;&gt;"",E9&lt;&gt;"",E10&lt;&gt;"",E12&lt;&gt;"",I6=par_err),par_list_chyba,par_list_ok)</f>
        <v>par_list_chyba</v>
      </c>
      <c r="J5" s="284" t="s">
        <v>143</v>
      </c>
    </row>
    <row r="6" spans="1:13" ht="16.2" customHeight="1" x14ac:dyDescent="0.3">
      <c r="B6" s="504" t="s">
        <v>110</v>
      </c>
      <c r="C6" s="505"/>
      <c r="D6" s="325"/>
      <c r="E6" s="508" t="str">
        <f>IF(OR(D6="",D6=0),msg_fill_short,IF(D4="",msg_fill_short_first_sout_kat,IF(I9=par_err,msg_invalid_short_sout_kat,IF(OR(ISERROR(I15),ISERROR(I16)),msg_err_short_neznama,IF(AND(D6&gt;=I15,D6&lt;=I16),"",msg_invalid_short_pocet_sout)))))</f>
        <v>Prosím vyplňte.</v>
      </c>
      <c r="F6" s="509"/>
      <c r="G6" s="514"/>
      <c r="I6" s="285" t="str">
        <f>IF((COUNTIF($E$4:$E$10,msg_err_short_neznama)+COUNTIF($I$28:$I$31,msg_err_short_neznama)+COUNTIF($G$15:$G$15,msg_err_short_neznama)+COUNTIF($E$12,msg_err_short_neznama)+COUNTIF($I$12:$I$12,msg_err_short_neznama)+COUNTIF($B$12:$B$12,msg_err_short_neznama))&gt;0,par_err,par_ok)</f>
        <v>par_ok</v>
      </c>
      <c r="J6" s="286" t="s">
        <v>204</v>
      </c>
    </row>
    <row r="7" spans="1:13" ht="16.2" customHeight="1" x14ac:dyDescent="0.3">
      <c r="B7" s="504" t="s">
        <v>111</v>
      </c>
      <c r="C7" s="505"/>
      <c r="D7" s="326"/>
      <c r="E7" s="508" t="str">
        <f>IF(OR(I20="",I20=0),msg_fill_short_cas,IF(D4="",msg_fill_short_first_sout_kat,IF(I9=par_err,msg_invalid_short_sout_kat,IF(OR(ISERROR(I21),ISERROR(I22)),msg_err_short_neznama,IF(AND(I20&gt;=I21,I20&lt;=I22),"",msg_invalid_short_cas)))))</f>
        <v>Prosím, vyplňte ve formátu m:ss, např.: 1:30</v>
      </c>
      <c r="F7" s="509"/>
      <c r="G7" s="514"/>
      <c r="J7" s="287"/>
    </row>
    <row r="8" spans="1:13" ht="16.2" customHeight="1" x14ac:dyDescent="0.3">
      <c r="B8" s="504" t="s">
        <v>112</v>
      </c>
      <c r="C8" s="505"/>
      <c r="D8" s="327"/>
      <c r="F8" s="288"/>
      <c r="G8" s="514"/>
      <c r="I8" s="280" t="s">
        <v>178</v>
      </c>
      <c r="J8" s="287"/>
    </row>
    <row r="9" spans="1:13" ht="16.2" customHeight="1" x14ac:dyDescent="0.3">
      <c r="B9" s="518" t="s">
        <v>113</v>
      </c>
      <c r="C9" s="519"/>
      <c r="D9" s="327"/>
      <c r="E9" s="508" t="str">
        <f>IF(D9="","",IF(COUNTIF(inp_tab_seznam_treneru,D9)=0,msg_invalid_short_trener,IF(COUNTIF(inp_tab_seznam_treneru,D9)&gt;=1,"",msg_err_short_neznama)))</f>
        <v/>
      </c>
      <c r="F9" s="509"/>
      <c r="G9" s="514"/>
      <c r="I9" s="285" t="str">
        <f>IF(E4=msg_invalid_short_sout_kat,par_err,par_ok)</f>
        <v>par_ok</v>
      </c>
      <c r="J9" s="286" t="s">
        <v>218</v>
      </c>
    </row>
    <row r="10" spans="1:13" ht="16.2" customHeight="1" thickBot="1" x14ac:dyDescent="0.35">
      <c r="B10" s="520"/>
      <c r="C10" s="521"/>
      <c r="D10" s="328"/>
      <c r="E10" s="508" t="str">
        <f>IF(D10="","",IF(COUNTIF(inp_tab_seznam_treneru,D10)=0,msg_invalid_short_trener,IF(COUNTIF(inp_tab_seznam_treneru,D10)&gt;=1,"",msg_err_short_neznama)))</f>
        <v/>
      </c>
      <c r="F10" s="509"/>
      <c r="G10" s="515"/>
      <c r="J10" s="287"/>
    </row>
    <row r="11" spans="1:13" ht="31.2" customHeight="1" thickBot="1" x14ac:dyDescent="0.35">
      <c r="B11" s="526" t="s">
        <v>114</v>
      </c>
      <c r="C11" s="526"/>
      <c r="D11" s="526"/>
      <c r="E11" s="530" t="str">
        <f>IF(E12="","","Informace k výpočtu věkové kategorie:")</f>
        <v>Informace k výpočtu věkové kategorie:</v>
      </c>
      <c r="F11" s="530"/>
      <c r="G11" s="289"/>
      <c r="I11" s="280" t="s">
        <v>224</v>
      </c>
      <c r="J11" s="287"/>
    </row>
    <row r="12" spans="1:13" ht="16.2" customHeight="1" x14ac:dyDescent="0.3">
      <c r="B12" s="524" t="str">
        <f>IF(OR($D$4="",$I$28=par_err),msg_fill_short_vek_kat_first_sout_kat,IF($I$28="PRUMER",par_vek_kat_PRUMER,IF($I$28="MAX",par_vek_kat_MAX,IF($I$28="MAX3",par_vek_kat_MAX3,msg_err_short_neznama))))</f>
        <v>Prosím, vyplňte soutěžní kategorii.</v>
      </c>
      <c r="C12" s="525"/>
      <c r="D12" s="290" t="str">
        <f>IF(OR(E12=msg_info_vek_kat_info_formaci,E12=msg_info_vek_kat_seznam),msg_info_vek_kat_vpravo,IF(E12=msg_err_vek_kat_seznam,msg_err_vek_kat_vpravo,I30))</f>
        <v>Viz zpráva vpravo --&gt;</v>
      </c>
      <c r="E12" s="528" t="str">
        <f>IF($I$29&lt;&gt;par_ok,$I$29,IF($I$31=msg_err_short_neznama,msg_invalid_vek_kat_mimo_rozsah,""))</f>
        <v>Automatický výpočet - vyplňte správně: soutěžní kategorii, počet soutěžících, délku skladby.</v>
      </c>
      <c r="F12" s="528"/>
      <c r="I12" s="285" t="str">
        <f>IF(OR(D4="",I9=par_err,AND(D5&lt;&gt;"A",D5&lt;&gt;"B")),"",IF(D5="A",VLOOKUP(D4,tab_par_sout_kat,10,0),IF(D5="B",VLOOKUP(D4,tab_par_sout_kat,11,0),msg_err_short_neznama)))</f>
        <v/>
      </c>
      <c r="J12" s="286" t="s">
        <v>219</v>
      </c>
    </row>
    <row r="13" spans="1:13" ht="16.2" customHeight="1" thickBot="1" x14ac:dyDescent="0.35">
      <c r="B13" s="522" t="s">
        <v>115</v>
      </c>
      <c r="C13" s="523"/>
      <c r="D13" s="291" t="str">
        <f>IF(OR(E12=msg_info_vek_kat_info_formaci,E12=msg_info_vek_kat_seznam),msg_info_vek_kat_vpravo,IF(E12=msg_err_vek_kat_seznam,msg_err_vek_kat_vpravo,I31))</f>
        <v>Viz zpráva vpravo --&gt;</v>
      </c>
      <c r="E13" s="528"/>
      <c r="F13" s="528"/>
      <c r="J13" s="287"/>
    </row>
    <row r="14" spans="1:13" ht="33.6" customHeight="1" thickBot="1" x14ac:dyDescent="0.45">
      <c r="B14" s="527" t="s">
        <v>116</v>
      </c>
      <c r="C14" s="527"/>
      <c r="D14" s="527"/>
      <c r="E14" s="529"/>
      <c r="F14" s="529"/>
      <c r="G14" s="292" t="str">
        <f>IF(G15="","","Instrukce pro správné vyplnění / výpis chyb v seznamu jmen:")</f>
        <v>Instrukce pro správné vyplnění / výpis chyb v seznamu jmen:</v>
      </c>
      <c r="I14" s="280" t="s">
        <v>225</v>
      </c>
      <c r="J14" s="287"/>
    </row>
    <row r="15" spans="1:13" ht="31.2" customHeight="1" thickBot="1" x14ac:dyDescent="0.35">
      <c r="B15" s="516" t="s">
        <v>117</v>
      </c>
      <c r="C15" s="517"/>
      <c r="D15" s="293" t="s">
        <v>118</v>
      </c>
      <c r="E15" s="293" t="s">
        <v>119</v>
      </c>
      <c r="F15" s="294" t="s">
        <v>176</v>
      </c>
      <c r="G15" s="295" t="str">
        <f>IF(OR($D$6="",$D$6=0),msg_fill_pocet_sout,IF(E6&lt;&gt;"",msg_err_fill_pocet_sout,IF(COUNTA($C$16:$E$40)=0,msg_info_intro_jmena,IF(COUNTIF($I$46:$I$70,"&gt;0")&gt;0,msg_err_short_seznam_jmena,""))))</f>
        <v>Pro vyplňování seznamu soutěžících zadejte počet soutěžících.</v>
      </c>
      <c r="I15" s="281" t="str">
        <f>IF(D4="","",VLOOKUP(D4,tab_par_sout_kat,3,0))</f>
        <v/>
      </c>
      <c r="J15" s="282" t="s">
        <v>138</v>
      </c>
    </row>
    <row r="16" spans="1:13" ht="16.2" customHeight="1" x14ac:dyDescent="0.3">
      <c r="A16" s="274">
        <v>1</v>
      </c>
      <c r="B16" s="296" t="str">
        <f>IF($D$6&gt;=A16,CONCATENATE(A16,"."),"")</f>
        <v/>
      </c>
      <c r="C16" s="329"/>
      <c r="D16" s="329"/>
      <c r="E16" s="329"/>
      <c r="F16" s="297" t="str">
        <f t="shared" ref="F16:F40" si="0">IF($D$6&lt;A16,"",IF(G16=msg_info_vypocet_veku,msg_info_vypocet_veku_vpravo,IF(G16&lt;&gt;"",msg_err_vpravo,par_rok_pro_vypocet_veku-E16)))</f>
        <v/>
      </c>
      <c r="G16" s="298" t="str">
        <f t="shared" ref="G16:G40" si="1">IF(A16&gt;$D$6,IF(OR(C16&lt;&gt;"",D16&lt;&gt;"",E16&lt;&gt;""),msg_invalid_vice_soutezicich,""),IF(AND(C16="",D16="",E16=""),msg_info_vypocet_veku,IF(OR(C16&lt;&gt;"",D16&lt;&gt;""),IF(E16="",msg_fill_rok,IF(ISNUMBER(E16),IF(E16&gt;par_rok_pro_vypocet_veku,msg_err_rok_budouci,IF(par_rok_pro_vypocet_veku-E16&gt;100,msg_err_rok_nizky,"")),msg_err_rok_cislo)),IF(E16&lt;&gt;"",msg_fill_jmeno,msg_info_vypocet_veku))))</f>
        <v/>
      </c>
      <c r="I16" s="299" t="str">
        <f>IF(D4="","",VLOOKUP(D4,tab_par_sout_kat,4,0))</f>
        <v/>
      </c>
      <c r="J16" s="300" t="s">
        <v>139</v>
      </c>
      <c r="M16" s="287"/>
    </row>
    <row r="17" spans="1:13" ht="16.2" customHeight="1" x14ac:dyDescent="0.3">
      <c r="A17" s="274">
        <v>2</v>
      </c>
      <c r="B17" s="296" t="str">
        <f t="shared" ref="B17:B40" si="2">IF($D$6&gt;=A17,CONCATENATE(A17,"."),"")</f>
        <v/>
      </c>
      <c r="C17" s="329"/>
      <c r="D17" s="329"/>
      <c r="E17" s="329"/>
      <c r="F17" s="297" t="str">
        <f t="shared" si="0"/>
        <v/>
      </c>
      <c r="G17" s="298" t="str">
        <f t="shared" si="1"/>
        <v/>
      </c>
      <c r="I17" s="283" t="str">
        <f>IF(D4="","","Pro kategorii "&amp;D4&amp;" je povolený počet "&amp;I15&amp;" - "&amp;I16&amp;"."&amp;CHAR(10)&amp;msg_invalid_pocet_sout_end)</f>
        <v/>
      </c>
      <c r="J17" s="284" t="s">
        <v>147</v>
      </c>
    </row>
    <row r="18" spans="1:13" ht="16.2" customHeight="1" x14ac:dyDescent="0.3">
      <c r="A18" s="274">
        <v>3</v>
      </c>
      <c r="B18" s="296" t="str">
        <f t="shared" si="2"/>
        <v/>
      </c>
      <c r="C18" s="329"/>
      <c r="D18" s="329"/>
      <c r="E18" s="329"/>
      <c r="F18" s="297" t="str">
        <f t="shared" si="0"/>
        <v/>
      </c>
      <c r="G18" s="298" t="str">
        <f t="shared" si="1"/>
        <v/>
      </c>
      <c r="J18" s="287"/>
    </row>
    <row r="19" spans="1:13" ht="16.2" customHeight="1" x14ac:dyDescent="0.3">
      <c r="A19" s="274">
        <v>4</v>
      </c>
      <c r="B19" s="296" t="str">
        <f t="shared" si="2"/>
        <v/>
      </c>
      <c r="C19" s="329"/>
      <c r="D19" s="329"/>
      <c r="E19" s="329"/>
      <c r="F19" s="297" t="str">
        <f t="shared" si="0"/>
        <v/>
      </c>
      <c r="G19" s="298" t="str">
        <f t="shared" si="1"/>
        <v/>
      </c>
      <c r="I19" s="280" t="s">
        <v>226</v>
      </c>
      <c r="J19" s="287"/>
    </row>
    <row r="20" spans="1:13" ht="16.2" customHeight="1" x14ac:dyDescent="0.3">
      <c r="A20" s="274">
        <v>5</v>
      </c>
      <c r="B20" s="296" t="str">
        <f t="shared" si="2"/>
        <v/>
      </c>
      <c r="C20" s="329"/>
      <c r="D20" s="329"/>
      <c r="E20" s="329"/>
      <c r="F20" s="297" t="str">
        <f t="shared" si="0"/>
        <v/>
      </c>
      <c r="G20" s="298" t="str">
        <f t="shared" si="1"/>
        <v/>
      </c>
      <c r="I20" s="301" t="str">
        <f>IF(OR(D7=0,D7=""),"",D7/60)</f>
        <v/>
      </c>
      <c r="J20" s="282" t="s">
        <v>121</v>
      </c>
    </row>
    <row r="21" spans="1:13" ht="16.2" customHeight="1" x14ac:dyDescent="0.3">
      <c r="A21" s="274">
        <v>6</v>
      </c>
      <c r="B21" s="296" t="str">
        <f t="shared" si="2"/>
        <v/>
      </c>
      <c r="C21" s="329"/>
      <c r="D21" s="329"/>
      <c r="E21" s="329"/>
      <c r="F21" s="297" t="str">
        <f t="shared" si="0"/>
        <v/>
      </c>
      <c r="G21" s="298" t="str">
        <f t="shared" si="1"/>
        <v/>
      </c>
      <c r="I21" s="302" t="str">
        <f>IF(D4="","",VLOOKUP(D4,tab_par_sout_kat,5,0))</f>
        <v/>
      </c>
      <c r="J21" s="300" t="s">
        <v>152</v>
      </c>
    </row>
    <row r="22" spans="1:13" ht="16.2" customHeight="1" x14ac:dyDescent="0.3">
      <c r="A22" s="274">
        <v>7</v>
      </c>
      <c r="B22" s="296" t="str">
        <f t="shared" si="2"/>
        <v/>
      </c>
      <c r="C22" s="329"/>
      <c r="D22" s="329"/>
      <c r="E22" s="329"/>
      <c r="F22" s="297" t="str">
        <f t="shared" si="0"/>
        <v/>
      </c>
      <c r="G22" s="298" t="str">
        <f t="shared" si="1"/>
        <v/>
      </c>
      <c r="I22" s="302" t="str">
        <f>IF(D4="","",VLOOKUP(D4,tab_par_sout_kat,6,0))</f>
        <v/>
      </c>
      <c r="J22" s="300" t="s">
        <v>153</v>
      </c>
    </row>
    <row r="23" spans="1:13" ht="16.2" customHeight="1" x14ac:dyDescent="0.3">
      <c r="A23" s="274">
        <v>8</v>
      </c>
      <c r="B23" s="296" t="str">
        <f t="shared" si="2"/>
        <v/>
      </c>
      <c r="C23" s="329"/>
      <c r="D23" s="329"/>
      <c r="E23" s="329"/>
      <c r="F23" s="297" t="str">
        <f t="shared" si="0"/>
        <v/>
      </c>
      <c r="G23" s="298" t="str">
        <f t="shared" si="1"/>
        <v/>
      </c>
      <c r="I23" s="299" t="str">
        <f>IF(D4="","",INT(I21*1440)&amp;":"&amp;RIGHT("0"&amp;ROUND(MOD(I21*1440,1)*60,0),2))</f>
        <v/>
      </c>
      <c r="J23" s="300" t="s">
        <v>154</v>
      </c>
    </row>
    <row r="24" spans="1:13" ht="16.2" customHeight="1" x14ac:dyDescent="0.3">
      <c r="A24" s="274">
        <v>9</v>
      </c>
      <c r="B24" s="296" t="str">
        <f t="shared" si="2"/>
        <v/>
      </c>
      <c r="C24" s="329"/>
      <c r="D24" s="329"/>
      <c r="E24" s="329"/>
      <c r="F24" s="297" t="str">
        <f t="shared" si="0"/>
        <v/>
      </c>
      <c r="G24" s="298" t="str">
        <f t="shared" si="1"/>
        <v/>
      </c>
      <c r="I24" s="299" t="str">
        <f>IF(D4="","",INT(I22*1440)&amp;":"&amp;RIGHT("0"&amp;ROUND(MOD(I22*1440,1)*60,0),2))</f>
        <v/>
      </c>
      <c r="J24" s="300" t="s">
        <v>155</v>
      </c>
      <c r="M24" s="287"/>
    </row>
    <row r="25" spans="1:13" ht="16.2" customHeight="1" x14ac:dyDescent="0.3">
      <c r="A25" s="274">
        <v>10</v>
      </c>
      <c r="B25" s="296" t="str">
        <f t="shared" si="2"/>
        <v/>
      </c>
      <c r="C25" s="329"/>
      <c r="D25" s="329"/>
      <c r="E25" s="329"/>
      <c r="F25" s="297" t="str">
        <f t="shared" si="0"/>
        <v/>
      </c>
      <c r="G25" s="298" t="str">
        <f t="shared" si="1"/>
        <v/>
      </c>
      <c r="I25" s="283" t="str">
        <f>IF(D4="","","Pro kategorii "&amp;D4&amp;" je povolená délka skladby "&amp;I23&amp;" - "&amp;I24&amp;"."&amp;CHAR(10)&amp;msg_invalid_cas_end)</f>
        <v/>
      </c>
      <c r="J25" s="284" t="s">
        <v>151</v>
      </c>
    </row>
    <row r="26" spans="1:13" ht="16.2" customHeight="1" x14ac:dyDescent="0.3">
      <c r="A26" s="274">
        <v>11</v>
      </c>
      <c r="B26" s="296" t="str">
        <f t="shared" si="2"/>
        <v/>
      </c>
      <c r="C26" s="329"/>
      <c r="D26" s="329"/>
      <c r="E26" s="329"/>
      <c r="F26" s="297" t="str">
        <f t="shared" si="0"/>
        <v/>
      </c>
      <c r="G26" s="298" t="str">
        <f t="shared" si="1"/>
        <v/>
      </c>
      <c r="J26" s="287"/>
    </row>
    <row r="27" spans="1:13" ht="16.2" customHeight="1" x14ac:dyDescent="0.3">
      <c r="A27" s="274">
        <v>12</v>
      </c>
      <c r="B27" s="296" t="str">
        <f t="shared" si="2"/>
        <v/>
      </c>
      <c r="C27" s="329"/>
      <c r="D27" s="329"/>
      <c r="E27" s="329"/>
      <c r="F27" s="297" t="str">
        <f t="shared" si="0"/>
        <v/>
      </c>
      <c r="G27" s="298" t="str">
        <f t="shared" si="1"/>
        <v/>
      </c>
      <c r="I27" s="280" t="s">
        <v>281</v>
      </c>
      <c r="J27" s="287"/>
    </row>
    <row r="28" spans="1:13" ht="16.2" customHeight="1" x14ac:dyDescent="0.3">
      <c r="A28" s="274">
        <v>13</v>
      </c>
      <c r="B28" s="296" t="str">
        <f t="shared" si="2"/>
        <v/>
      </c>
      <c r="C28" s="329"/>
      <c r="D28" s="329"/>
      <c r="E28" s="329"/>
      <c r="F28" s="297" t="str">
        <f t="shared" si="0"/>
        <v/>
      </c>
      <c r="G28" s="298" t="str">
        <f t="shared" si="1"/>
        <v/>
      </c>
      <c r="I28" s="281" t="str">
        <f>IF($D$4="",par_err,VLOOKUP($D$4,tab_par_sout_kat,7,0))</f>
        <v>par_err</v>
      </c>
      <c r="J28" s="282" t="s">
        <v>190</v>
      </c>
    </row>
    <row r="29" spans="1:13" ht="16.2" customHeight="1" x14ac:dyDescent="0.3">
      <c r="A29" s="274">
        <v>14</v>
      </c>
      <c r="B29" s="296" t="str">
        <f t="shared" si="2"/>
        <v/>
      </c>
      <c r="C29" s="329"/>
      <c r="D29" s="329"/>
      <c r="E29" s="329"/>
      <c r="F29" s="297" t="str">
        <f t="shared" si="0"/>
        <v/>
      </c>
      <c r="G29" s="298" t="str">
        <f t="shared" si="1"/>
        <v/>
      </c>
      <c r="I29" s="299" t="str">
        <f>IF(OR(E4&lt;&gt;"",E5&lt;&gt;"",E6&lt;&gt;"",E7&lt;&gt;""),msg_info_vek_kat_info_formaci,IF(OR($G$15=msg_fill_pocet_sout,$G$15=msg_err_fill_pocet_sout),msg_info_vek_kat_info_formaci,IF($G$15=msg_info_intro_jmena,msg_info_vek_kat_seznam,IF($G$15=msg_err_short_seznam_jmena,msg_err_vek_kat_seznam,IF($G$15&lt;&gt;"",msg_err_short_neznama,par_ok)))))</f>
        <v>Automatický výpočet - vyplňte správně: soutěžní kategorii, počet soutěžících, délku skladby.</v>
      </c>
      <c r="J29" s="300" t="s">
        <v>197</v>
      </c>
    </row>
    <row r="30" spans="1:13" ht="16.2" customHeight="1" x14ac:dyDescent="0.3">
      <c r="A30" s="274">
        <v>15</v>
      </c>
      <c r="B30" s="296" t="str">
        <f t="shared" si="2"/>
        <v/>
      </c>
      <c r="C30" s="329"/>
      <c r="D30" s="329"/>
      <c r="E30" s="329"/>
      <c r="F30" s="297" t="str">
        <f t="shared" si="0"/>
        <v/>
      </c>
      <c r="G30" s="298" t="str">
        <f t="shared" si="1"/>
        <v/>
      </c>
      <c r="I30" s="299" t="str">
        <f>IF($I$29&lt;&gt;par_ok,"",IF($I$28="PRUMER",AVERAGE($F$16:$F$40),IF($I$28="MAX",MAX($F$16:$F$40),IF($I$28="MAX3",MAX($F$16:$F$40),msg_err_short_neznama))))</f>
        <v/>
      </c>
      <c r="J30" s="300" t="s">
        <v>191</v>
      </c>
    </row>
    <row r="31" spans="1:13" ht="16.2" customHeight="1" x14ac:dyDescent="0.3">
      <c r="A31" s="274">
        <v>16</v>
      </c>
      <c r="B31" s="296" t="str">
        <f t="shared" si="2"/>
        <v/>
      </c>
      <c r="C31" s="329"/>
      <c r="D31" s="329"/>
      <c r="E31" s="329"/>
      <c r="F31" s="297" t="str">
        <f t="shared" si="0"/>
        <v/>
      </c>
      <c r="G31" s="298" t="str">
        <f t="shared" si="1"/>
        <v/>
      </c>
      <c r="I31" s="283" t="str">
        <f>IF($I$29&lt;&gt;par_ok,"",IF(COUNTIF($I$35:$I$42,par_ok)=1,VLOOKUP(par_ok,$I$35:$J$42,2,FALSE),msg_err_short_neznama))</f>
        <v/>
      </c>
      <c r="J31" s="284" t="s">
        <v>192</v>
      </c>
    </row>
    <row r="32" spans="1:13" ht="16.2" customHeight="1" x14ac:dyDescent="0.3">
      <c r="A32" s="274">
        <v>17</v>
      </c>
      <c r="B32" s="296" t="str">
        <f t="shared" si="2"/>
        <v/>
      </c>
      <c r="C32" s="329"/>
      <c r="D32" s="329"/>
      <c r="E32" s="329"/>
      <c r="F32" s="297" t="str">
        <f t="shared" si="0"/>
        <v/>
      </c>
      <c r="G32" s="298" t="str">
        <f t="shared" si="1"/>
        <v/>
      </c>
    </row>
    <row r="33" spans="1:13" ht="16.2" customHeight="1" thickBot="1" x14ac:dyDescent="0.35">
      <c r="A33" s="274">
        <v>18</v>
      </c>
      <c r="B33" s="296" t="str">
        <f t="shared" si="2"/>
        <v/>
      </c>
      <c r="C33" s="329"/>
      <c r="D33" s="329"/>
      <c r="E33" s="329"/>
      <c r="F33" s="297" t="str">
        <f t="shared" si="0"/>
        <v/>
      </c>
      <c r="G33" s="298" t="str">
        <f t="shared" si="1"/>
        <v/>
      </c>
      <c r="I33" s="280" t="s">
        <v>307</v>
      </c>
    </row>
    <row r="34" spans="1:13" ht="16.2" customHeight="1" thickBot="1" x14ac:dyDescent="0.35">
      <c r="A34" s="274">
        <v>19</v>
      </c>
      <c r="B34" s="296" t="str">
        <f t="shared" si="2"/>
        <v/>
      </c>
      <c r="C34" s="329"/>
      <c r="D34" s="329"/>
      <c r="E34" s="329"/>
      <c r="F34" s="297" t="str">
        <f t="shared" si="0"/>
        <v/>
      </c>
      <c r="G34" s="298" t="str">
        <f t="shared" si="1"/>
        <v/>
      </c>
      <c r="I34" s="303" t="s">
        <v>203</v>
      </c>
      <c r="J34" s="304" t="s">
        <v>71</v>
      </c>
      <c r="K34" s="305" t="s">
        <v>14</v>
      </c>
      <c r="L34" s="306" t="s">
        <v>15</v>
      </c>
    </row>
    <row r="35" spans="1:13" ht="16.2" customHeight="1" x14ac:dyDescent="0.3">
      <c r="A35" s="274">
        <v>20</v>
      </c>
      <c r="B35" s="296" t="str">
        <f t="shared" si="2"/>
        <v/>
      </c>
      <c r="C35" s="329"/>
      <c r="D35" s="329"/>
      <c r="E35" s="329"/>
      <c r="F35" s="297" t="str">
        <f t="shared" si="0"/>
        <v/>
      </c>
      <c r="G35" s="298" t="str">
        <f t="shared" si="1"/>
        <v/>
      </c>
      <c r="I35" s="307" t="str">
        <f t="shared" ref="I35:I42" si="3">IF($I$29&lt;&gt;par_ok,"",IF(AND($I$30&gt;=K35,$I$30&lt;L35),par_ok,""))</f>
        <v/>
      </c>
      <c r="J35" s="308" t="str" cm="1">
        <f t="array" ref="J35">IF(INDEX(tab_par_vek_kat,ROW(A1),1)="","",INDEX(tab_par_vek_kat,ROW(A1),1))</f>
        <v>Little Kadetky</v>
      </c>
      <c r="K35" s="309" cm="1">
        <f t="array" ref="K35">IF(INDEX(tab_par_vek_kat,ROW(B1),3)="","",INDEX(tab_par_vek_kat,ROW(B1),3))</f>
        <v>0</v>
      </c>
      <c r="L35" s="310" cm="1">
        <f t="array" ref="L35">IF(INDEX(tab_par_vek_kat,ROW(C1),4)="","",INDEX(tab_par_vek_kat,ROW(C1),4))</f>
        <v>8</v>
      </c>
    </row>
    <row r="36" spans="1:13" ht="16.2" customHeight="1" x14ac:dyDescent="0.3">
      <c r="A36" s="274">
        <v>21</v>
      </c>
      <c r="B36" s="296" t="str">
        <f t="shared" si="2"/>
        <v/>
      </c>
      <c r="C36" s="329"/>
      <c r="D36" s="329"/>
      <c r="E36" s="329"/>
      <c r="F36" s="297" t="str">
        <f t="shared" si="0"/>
        <v/>
      </c>
      <c r="G36" s="298" t="str">
        <f t="shared" si="1"/>
        <v/>
      </c>
      <c r="I36" s="307" t="str">
        <f t="shared" si="3"/>
        <v/>
      </c>
      <c r="J36" s="311" t="str" cm="1">
        <f t="array" ref="J36">IF(INDEX(tab_par_vek_kat,ROW(A2),1)="","",INDEX(tab_par_vek_kat,ROW(A2),1))</f>
        <v>Kadetky</v>
      </c>
      <c r="K36" s="312" cm="1">
        <f t="array" ref="K36">IF(INDEX(tab_par_vek_kat,ROW(B2),3)="","",INDEX(tab_par_vek_kat,ROW(B2),3))</f>
        <v>8</v>
      </c>
      <c r="L36" s="313" cm="1">
        <f t="array" ref="L36">IF(INDEX(tab_par_vek_kat,ROW(C2),4)="","",INDEX(tab_par_vek_kat,ROW(C2),4))</f>
        <v>12</v>
      </c>
      <c r="M36" s="287"/>
    </row>
    <row r="37" spans="1:13" ht="16.2" customHeight="1" x14ac:dyDescent="0.3">
      <c r="A37" s="274">
        <v>22</v>
      </c>
      <c r="B37" s="296" t="str">
        <f t="shared" si="2"/>
        <v/>
      </c>
      <c r="C37" s="329"/>
      <c r="D37" s="329"/>
      <c r="E37" s="329"/>
      <c r="F37" s="297" t="str">
        <f t="shared" si="0"/>
        <v/>
      </c>
      <c r="G37" s="298" t="str">
        <f t="shared" si="1"/>
        <v/>
      </c>
      <c r="I37" s="307" t="str">
        <f t="shared" si="3"/>
        <v/>
      </c>
      <c r="J37" s="311" t="str" cm="1">
        <f t="array" ref="J37">IF(INDEX(tab_par_vek_kat,ROW(A3),1)="","",INDEX(tab_par_vek_kat,ROW(A3),1))</f>
        <v>Juniorky</v>
      </c>
      <c r="K37" s="312" cm="1">
        <f t="array" ref="K37">IF(INDEX(tab_par_vek_kat,ROW(B3),3)="","",INDEX(tab_par_vek_kat,ROW(B3),3))</f>
        <v>12</v>
      </c>
      <c r="L37" s="313" cm="1">
        <f t="array" ref="L37">IF(INDEX(tab_par_vek_kat,ROW(C3),4)="","",INDEX(tab_par_vek_kat,ROW(C3),4))</f>
        <v>15</v>
      </c>
    </row>
    <row r="38" spans="1:13" ht="16.2" customHeight="1" x14ac:dyDescent="0.3">
      <c r="A38" s="274">
        <v>23</v>
      </c>
      <c r="B38" s="296" t="str">
        <f t="shared" si="2"/>
        <v/>
      </c>
      <c r="C38" s="329"/>
      <c r="D38" s="329"/>
      <c r="E38" s="329"/>
      <c r="F38" s="297" t="str">
        <f t="shared" si="0"/>
        <v/>
      </c>
      <c r="G38" s="298" t="str">
        <f t="shared" si="1"/>
        <v/>
      </c>
      <c r="I38" s="307" t="str">
        <f t="shared" si="3"/>
        <v/>
      </c>
      <c r="J38" s="311" t="str" cm="1">
        <f t="array" ref="J38">IF(INDEX(tab_par_vek_kat,ROW(A4),1)="","",INDEX(tab_par_vek_kat,ROW(A4),1))</f>
        <v>Seniorky</v>
      </c>
      <c r="K38" s="312" cm="1">
        <f t="array" ref="K38">IF(INDEX(tab_par_vek_kat,ROW(B4),3)="","",INDEX(tab_par_vek_kat,ROW(B4),3))</f>
        <v>15</v>
      </c>
      <c r="L38" s="313" cm="1">
        <f t="array" ref="L38">IF(INDEX(tab_par_vek_kat,ROW(C4),4)="","",INDEX(tab_par_vek_kat,ROW(C4),4))</f>
        <v>100</v>
      </c>
    </row>
    <row r="39" spans="1:13" ht="16.2" customHeight="1" x14ac:dyDescent="0.3">
      <c r="A39" s="274">
        <v>24</v>
      </c>
      <c r="B39" s="296" t="str">
        <f t="shared" si="2"/>
        <v/>
      </c>
      <c r="C39" s="329"/>
      <c r="D39" s="329"/>
      <c r="E39" s="329"/>
      <c r="F39" s="297" t="str">
        <f t="shared" si="0"/>
        <v/>
      </c>
      <c r="G39" s="298" t="str">
        <f t="shared" si="1"/>
        <v/>
      </c>
      <c r="I39" s="307" t="str">
        <f t="shared" si="3"/>
        <v/>
      </c>
      <c r="J39" s="311" t="str" cm="1">
        <f t="array" ref="J39">IF(INDEX(tab_par_vek_kat,ROW(A5),1)="","",INDEX(tab_par_vek_kat,ROW(A5),1))</f>
        <v/>
      </c>
      <c r="K39" s="312" t="str" cm="1">
        <f t="array" ref="K39">IF(INDEX(tab_par_vek_kat,ROW(B5),3)="","",INDEX(tab_par_vek_kat,ROW(B5),3))</f>
        <v/>
      </c>
      <c r="L39" s="313" t="str" cm="1">
        <f t="array" ref="L39">IF(INDEX(tab_par_vek_kat,ROW(C5),4)="","",INDEX(tab_par_vek_kat,ROW(C5),4))</f>
        <v/>
      </c>
    </row>
    <row r="40" spans="1:13" ht="16.2" customHeight="1" thickBot="1" x14ac:dyDescent="0.35">
      <c r="A40" s="274">
        <v>25</v>
      </c>
      <c r="B40" s="314" t="str">
        <f t="shared" si="2"/>
        <v/>
      </c>
      <c r="C40" s="330"/>
      <c r="D40" s="330"/>
      <c r="E40" s="330"/>
      <c r="F40" s="315" t="str">
        <f t="shared" si="0"/>
        <v/>
      </c>
      <c r="G40" s="298" t="str">
        <f t="shared" si="1"/>
        <v/>
      </c>
      <c r="I40" s="307" t="str">
        <f t="shared" si="3"/>
        <v/>
      </c>
      <c r="J40" s="311" t="str" cm="1">
        <f t="array" ref="J40">IF(INDEX(tab_par_vek_kat,ROW(A6),1)="","",INDEX(tab_par_vek_kat,ROW(A6),1))</f>
        <v/>
      </c>
      <c r="K40" s="312" t="str" cm="1">
        <f t="array" ref="K40">IF(INDEX(tab_par_vek_kat,ROW(B6),3)="","",INDEX(tab_par_vek_kat,ROW(B6),3))</f>
        <v/>
      </c>
      <c r="L40" s="313" t="str" cm="1">
        <f t="array" ref="L40">IF(INDEX(tab_par_vek_kat,ROW(C6),4)="","",INDEX(tab_par_vek_kat,ROW(C6),4))</f>
        <v/>
      </c>
    </row>
    <row r="41" spans="1:13" ht="16.2" customHeight="1" x14ac:dyDescent="0.3">
      <c r="I41" s="307" t="str">
        <f t="shared" si="3"/>
        <v/>
      </c>
      <c r="J41" s="311" t="str" cm="1">
        <f t="array" ref="J41">IF(INDEX(tab_par_vek_kat,ROW(A7),1)="","",INDEX(tab_par_vek_kat,ROW(A7),1))</f>
        <v/>
      </c>
      <c r="K41" s="312" t="str" cm="1">
        <f t="array" ref="K41">IF(INDEX(tab_par_vek_kat,ROW(B7),3)="","",INDEX(tab_par_vek_kat,ROW(B7),3))</f>
        <v/>
      </c>
      <c r="L41" s="313" t="str" cm="1">
        <f t="array" ref="L41">IF(INDEX(tab_par_vek_kat,ROW(C7),4)="","",INDEX(tab_par_vek_kat,ROW(C7),4))</f>
        <v/>
      </c>
    </row>
    <row r="42" spans="1:13" ht="16.2" customHeight="1" thickBot="1" x14ac:dyDescent="0.35">
      <c r="I42" s="316" t="str">
        <f t="shared" si="3"/>
        <v/>
      </c>
      <c r="J42" s="317" t="str" cm="1">
        <f t="array" ref="J42">IF(INDEX(tab_par_vek_kat,ROW(A8),1)="","",INDEX(tab_par_vek_kat,ROW(A8),1))</f>
        <v/>
      </c>
      <c r="K42" s="318" t="str" cm="1">
        <f t="array" ref="K42">IF(INDEX(tab_par_vek_kat,ROW(B8),3)="","",INDEX(tab_par_vek_kat,ROW(B8),3))</f>
        <v/>
      </c>
      <c r="L42" s="319" t="str" cm="1">
        <f t="array" ref="L42">IF(INDEX(tab_par_vek_kat,ROW(C8),4)="","",INDEX(tab_par_vek_kat,ROW(C8),4))</f>
        <v/>
      </c>
    </row>
    <row r="43" spans="1:13" ht="16.2" customHeight="1" x14ac:dyDescent="0.3">
      <c r="I43" s="275" t="s">
        <v>199</v>
      </c>
    </row>
    <row r="45" spans="1:13" ht="16.2" customHeight="1" x14ac:dyDescent="0.3">
      <c r="I45" s="280" t="s">
        <v>116</v>
      </c>
    </row>
    <row r="46" spans="1:13" ht="16.2" customHeight="1" x14ac:dyDescent="0.3">
      <c r="I46" s="320" t="str">
        <f t="shared" ref="I46:I70" si="4">IF(G16="","",1)</f>
        <v/>
      </c>
      <c r="J46" s="282" t="s">
        <v>282</v>
      </c>
    </row>
    <row r="47" spans="1:13" ht="16.2" customHeight="1" x14ac:dyDescent="0.3">
      <c r="I47" s="321" t="str">
        <f t="shared" si="4"/>
        <v/>
      </c>
      <c r="J47" s="300" t="s">
        <v>283</v>
      </c>
    </row>
    <row r="48" spans="1:13" ht="16.2" customHeight="1" x14ac:dyDescent="0.3">
      <c r="I48" s="321" t="str">
        <f t="shared" si="4"/>
        <v/>
      </c>
      <c r="J48" s="300" t="s">
        <v>284</v>
      </c>
    </row>
    <row r="49" spans="9:10" ht="16.2" customHeight="1" x14ac:dyDescent="0.3">
      <c r="I49" s="321" t="str">
        <f t="shared" si="4"/>
        <v/>
      </c>
      <c r="J49" s="300" t="s">
        <v>285</v>
      </c>
    </row>
    <row r="50" spans="9:10" ht="16.2" customHeight="1" x14ac:dyDescent="0.3">
      <c r="I50" s="321" t="str">
        <f t="shared" si="4"/>
        <v/>
      </c>
      <c r="J50" s="300" t="s">
        <v>286</v>
      </c>
    </row>
    <row r="51" spans="9:10" ht="16.2" customHeight="1" x14ac:dyDescent="0.3">
      <c r="I51" s="321" t="str">
        <f t="shared" si="4"/>
        <v/>
      </c>
      <c r="J51" s="300" t="s">
        <v>287</v>
      </c>
    </row>
    <row r="52" spans="9:10" ht="16.2" customHeight="1" x14ac:dyDescent="0.3">
      <c r="I52" s="321" t="str">
        <f t="shared" si="4"/>
        <v/>
      </c>
      <c r="J52" s="300" t="s">
        <v>288</v>
      </c>
    </row>
    <row r="53" spans="9:10" ht="16.2" customHeight="1" x14ac:dyDescent="0.3">
      <c r="I53" s="321" t="str">
        <f t="shared" si="4"/>
        <v/>
      </c>
      <c r="J53" s="300" t="s">
        <v>289</v>
      </c>
    </row>
    <row r="54" spans="9:10" ht="16.2" customHeight="1" x14ac:dyDescent="0.3">
      <c r="I54" s="321" t="str">
        <f t="shared" si="4"/>
        <v/>
      </c>
      <c r="J54" s="300" t="s">
        <v>290</v>
      </c>
    </row>
    <row r="55" spans="9:10" ht="16.2" customHeight="1" x14ac:dyDescent="0.3">
      <c r="I55" s="321" t="str">
        <f t="shared" si="4"/>
        <v/>
      </c>
      <c r="J55" s="300" t="s">
        <v>291</v>
      </c>
    </row>
    <row r="56" spans="9:10" ht="16.2" customHeight="1" x14ac:dyDescent="0.3">
      <c r="I56" s="321" t="str">
        <f t="shared" si="4"/>
        <v/>
      </c>
      <c r="J56" s="300" t="s">
        <v>292</v>
      </c>
    </row>
    <row r="57" spans="9:10" ht="16.2" customHeight="1" x14ac:dyDescent="0.3">
      <c r="I57" s="321" t="str">
        <f t="shared" si="4"/>
        <v/>
      </c>
      <c r="J57" s="300" t="s">
        <v>293</v>
      </c>
    </row>
    <row r="58" spans="9:10" ht="16.2" customHeight="1" x14ac:dyDescent="0.3">
      <c r="I58" s="321" t="str">
        <f t="shared" si="4"/>
        <v/>
      </c>
      <c r="J58" s="300" t="s">
        <v>294</v>
      </c>
    </row>
    <row r="59" spans="9:10" ht="16.2" customHeight="1" x14ac:dyDescent="0.3">
      <c r="I59" s="321" t="str">
        <f t="shared" si="4"/>
        <v/>
      </c>
      <c r="J59" s="300" t="s">
        <v>295</v>
      </c>
    </row>
    <row r="60" spans="9:10" ht="16.2" customHeight="1" x14ac:dyDescent="0.3">
      <c r="I60" s="321" t="str">
        <f t="shared" si="4"/>
        <v/>
      </c>
      <c r="J60" s="300" t="s">
        <v>296</v>
      </c>
    </row>
    <row r="61" spans="9:10" ht="16.2" customHeight="1" x14ac:dyDescent="0.3">
      <c r="I61" s="321" t="str">
        <f t="shared" si="4"/>
        <v/>
      </c>
      <c r="J61" s="300" t="s">
        <v>297</v>
      </c>
    </row>
    <row r="62" spans="9:10" ht="16.2" customHeight="1" x14ac:dyDescent="0.3">
      <c r="I62" s="321" t="str">
        <f t="shared" si="4"/>
        <v/>
      </c>
      <c r="J62" s="300" t="s">
        <v>298</v>
      </c>
    </row>
    <row r="63" spans="9:10" ht="16.2" customHeight="1" x14ac:dyDescent="0.3">
      <c r="I63" s="321" t="str">
        <f t="shared" si="4"/>
        <v/>
      </c>
      <c r="J63" s="300" t="s">
        <v>299</v>
      </c>
    </row>
    <row r="64" spans="9:10" ht="16.2" customHeight="1" x14ac:dyDescent="0.3">
      <c r="I64" s="321" t="str">
        <f t="shared" si="4"/>
        <v/>
      </c>
      <c r="J64" s="300" t="s">
        <v>300</v>
      </c>
    </row>
    <row r="65" spans="9:10" ht="16.2" customHeight="1" x14ac:dyDescent="0.3">
      <c r="I65" s="321" t="str">
        <f t="shared" si="4"/>
        <v/>
      </c>
      <c r="J65" s="300" t="s">
        <v>301</v>
      </c>
    </row>
    <row r="66" spans="9:10" ht="16.2" customHeight="1" x14ac:dyDescent="0.3">
      <c r="I66" s="321" t="str">
        <f t="shared" si="4"/>
        <v/>
      </c>
      <c r="J66" s="300" t="s">
        <v>302</v>
      </c>
    </row>
    <row r="67" spans="9:10" ht="16.2" customHeight="1" x14ac:dyDescent="0.3">
      <c r="I67" s="321" t="str">
        <f t="shared" si="4"/>
        <v/>
      </c>
      <c r="J67" s="300" t="s">
        <v>303</v>
      </c>
    </row>
    <row r="68" spans="9:10" ht="16.2" customHeight="1" x14ac:dyDescent="0.3">
      <c r="I68" s="321" t="str">
        <f t="shared" si="4"/>
        <v/>
      </c>
      <c r="J68" s="300" t="s">
        <v>304</v>
      </c>
    </row>
    <row r="69" spans="9:10" ht="16.2" customHeight="1" x14ac:dyDescent="0.3">
      <c r="I69" s="321" t="str">
        <f t="shared" si="4"/>
        <v/>
      </c>
      <c r="J69" s="300" t="s">
        <v>305</v>
      </c>
    </row>
    <row r="70" spans="9:10" ht="16.2" customHeight="1" x14ac:dyDescent="0.3">
      <c r="I70" s="322" t="str">
        <f t="shared" si="4"/>
        <v/>
      </c>
      <c r="J70" s="284" t="s">
        <v>306</v>
      </c>
    </row>
  </sheetData>
  <sheetProtection algorithmName="SHA-512" hashValue="EAhZmRUlFBs7FYpdtuHlawhESCugcD27wbvZjkzO3QZwP5YlOTMt1xwK3nc5Xlq5RTSk4O+SUXOYvyHLi8YsgA==" saltValue="bu5hsurpNmEDSMjeHvQK8Q==" spinCount="100000" sheet="1" objects="1" scenarios="1" selectLockedCells="1"/>
  <mergeCells count="22">
    <mergeCell ref="B1:F1"/>
    <mergeCell ref="I1:L1"/>
    <mergeCell ref="B4:C4"/>
    <mergeCell ref="E4:F4"/>
    <mergeCell ref="G4:G10"/>
    <mergeCell ref="B5:C5"/>
    <mergeCell ref="E5:F5"/>
    <mergeCell ref="B6:C6"/>
    <mergeCell ref="E6:F6"/>
    <mergeCell ref="B7:C7"/>
    <mergeCell ref="E7:F7"/>
    <mergeCell ref="B8:C8"/>
    <mergeCell ref="B9:C10"/>
    <mergeCell ref="E9:F9"/>
    <mergeCell ref="B15:C15"/>
    <mergeCell ref="E10:F10"/>
    <mergeCell ref="B12:C12"/>
    <mergeCell ref="E12:F14"/>
    <mergeCell ref="B13:C13"/>
    <mergeCell ref="B14:D14"/>
    <mergeCell ref="B11:D11"/>
    <mergeCell ref="E11:F11"/>
  </mergeCells>
  <conditionalFormatting sqref="B16:E39">
    <cfRule type="expression" dxfId="190" priority="6">
      <formula>IF($E$6="",$A16&lt;=$D$6,FALSE)</formula>
    </cfRule>
  </conditionalFormatting>
  <conditionalFormatting sqref="B40:E40">
    <cfRule type="expression" dxfId="189" priority="8">
      <formula>IF($E$6="",$A40&lt;=$D$6,FALSE)</formula>
    </cfRule>
  </conditionalFormatting>
  <conditionalFormatting sqref="B1:F1">
    <cfRule type="expression" dxfId="188" priority="2">
      <formula>$B$1&lt;&gt;inp_nazev_klubu</formula>
    </cfRule>
  </conditionalFormatting>
  <conditionalFormatting sqref="D4:D9">
    <cfRule type="expression" dxfId="187" priority="5">
      <formula>LEN(TRIM(D4))=0</formula>
    </cfRule>
  </conditionalFormatting>
  <conditionalFormatting sqref="F16:F39">
    <cfRule type="expression" dxfId="186" priority="7">
      <formula>IF($E$6="",$A16&lt;=$D$6,FALSE)</formula>
    </cfRule>
  </conditionalFormatting>
  <conditionalFormatting sqref="G4:G10">
    <cfRule type="expression" dxfId="185" priority="4">
      <formula>OR($G$4=msg_info_intro&amp;$A$1&amp;".",$G$4="Přihláška č. "&amp;$A$1&amp;par_list_ok)</formula>
    </cfRule>
  </conditionalFormatting>
  <conditionalFormatting sqref="G15">
    <cfRule type="expression" dxfId="184" priority="3">
      <formula>OR($G$15=msg_fill_pocet_sout,$G$15=msg_info_intro_jmena)</formula>
    </cfRule>
  </conditionalFormatting>
  <dataValidations count="3">
    <dataValidation type="list" allowBlank="1" showInputMessage="1" sqref="D9:D10" xr:uid="{94CB8851-4521-43A3-AB1B-AEC7D9C4A2AC}">
      <formula1>inp_tab_seznam_treneru</formula1>
    </dataValidation>
    <dataValidation type="list" allowBlank="1" showInputMessage="1" sqref="D5" xr:uid="{95D6A6DB-CD17-46C0-AD43-BD7494A615DA}">
      <formula1>tab_par_vykon_kat</formula1>
    </dataValidation>
    <dataValidation type="list" allowBlank="1" showInputMessage="1" sqref="D4" xr:uid="{D5964799-077A-4590-924F-08E5A76B1B93}">
      <formula1>tab_par_nazvy_sout_kat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48040D3-71CD-40AB-AF4A-508E7B32EE64}">
            <xm:f>IF(souhrn!$A$3="ano",FALSE,IF($B$1&lt;&gt;inp_nazev_klubu,TRUE,FALSE))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A2:G40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32</vt:i4>
      </vt:variant>
      <vt:variant>
        <vt:lpstr>Pojmenované oblasti</vt:lpstr>
      </vt:variant>
      <vt:variant>
        <vt:i4>132</vt:i4>
      </vt:variant>
    </vt:vector>
  </HeadingPairs>
  <TitlesOfParts>
    <vt:vector size="164" baseType="lpstr">
      <vt:lpstr>souhrn</vt:lpstr>
      <vt:lpstr>data</vt:lpstr>
      <vt:lpstr>jmenný seznam</vt:lpstr>
      <vt:lpstr>Nápověda</vt:lpstr>
      <vt:lpstr>Základní informace o klubu</vt:lpstr>
      <vt:lpstr>Udělení souhlasů</vt:lpstr>
      <vt:lpstr>Přehled přihlášek</vt:lpstr>
      <vt:lpstr>Přihláška č. 1</vt:lpstr>
      <vt:lpstr>Přihláška č. 2</vt:lpstr>
      <vt:lpstr>Přihláška č. 3</vt:lpstr>
      <vt:lpstr>Přihláška č. 4</vt:lpstr>
      <vt:lpstr>Přihláška č. 5</vt:lpstr>
      <vt:lpstr>Přihláška č. 6</vt:lpstr>
      <vt:lpstr>Přihláška č. 7</vt:lpstr>
      <vt:lpstr>Přihláška č. 8</vt:lpstr>
      <vt:lpstr>Přihláška č. 9</vt:lpstr>
      <vt:lpstr>Přihláška č. 10</vt:lpstr>
      <vt:lpstr>Přihláška č. 11</vt:lpstr>
      <vt:lpstr>Přihláška č. 12</vt:lpstr>
      <vt:lpstr>Přihláška č. 13</vt:lpstr>
      <vt:lpstr>Přihláška č. 14</vt:lpstr>
      <vt:lpstr>Přihláška č. 15</vt:lpstr>
      <vt:lpstr>Přihláška č. 16</vt:lpstr>
      <vt:lpstr>Přihláška č. 17</vt:lpstr>
      <vt:lpstr>Přihláška č. 18</vt:lpstr>
      <vt:lpstr>Přihláška č. 19</vt:lpstr>
      <vt:lpstr>Přihláška č. 20</vt:lpstr>
      <vt:lpstr>Přihláška č. 21</vt:lpstr>
      <vt:lpstr>Přihláška č. 22</vt:lpstr>
      <vt:lpstr>Přihláška č. 23</vt:lpstr>
      <vt:lpstr>Přihláška č. 24</vt:lpstr>
      <vt:lpstr>Přihláška č. 25</vt:lpstr>
      <vt:lpstr>calc_celkem_mazoretek</vt:lpstr>
      <vt:lpstr>calc_pocet_formaci_kontroly</vt:lpstr>
      <vt:lpstr>calc_pocet_start_treneru</vt:lpstr>
      <vt:lpstr>calc_pocet_startu</vt:lpstr>
      <vt:lpstr>calc_pocet_treneru</vt:lpstr>
      <vt:lpstr>inp_celkem_formaci</vt:lpstr>
      <vt:lpstr>inp_email</vt:lpstr>
      <vt:lpstr>inp_kontaktni_osoba</vt:lpstr>
      <vt:lpstr>inp_nazev_klubu</vt:lpstr>
      <vt:lpstr>inp_tab_seznam_treneru</vt:lpstr>
      <vt:lpstr>inp_telefon</vt:lpstr>
      <vt:lpstr>inp_trener1</vt:lpstr>
      <vt:lpstr>inp_trener2</vt:lpstr>
      <vt:lpstr>inp_trener3</vt:lpstr>
      <vt:lpstr>inp_trener4</vt:lpstr>
      <vt:lpstr>inp_trener5</vt:lpstr>
      <vt:lpstr>inp_trener6</vt:lpstr>
      <vt:lpstr>inp_trener7</vt:lpstr>
      <vt:lpstr>inp_trener8</vt:lpstr>
      <vt:lpstr>msg_err_fill_pocet_sout</vt:lpstr>
      <vt:lpstr>msg_err_neznama</vt:lpstr>
      <vt:lpstr>msg_err_pocet_formaci_mimo_rozsah1</vt:lpstr>
      <vt:lpstr>msg_err_pocet_formaci_mimo_rozsah2</vt:lpstr>
      <vt:lpstr>msg_err_pocet_formaci_neni_cislo1</vt:lpstr>
      <vt:lpstr>msg_err_pocet_formaci_neni_cislo2</vt:lpstr>
      <vt:lpstr>msg_err_prihlaska</vt:lpstr>
      <vt:lpstr>msg_err_rok_budouci</vt:lpstr>
      <vt:lpstr>msg_err_rok_cislo</vt:lpstr>
      <vt:lpstr>msg_err_rok_nizky</vt:lpstr>
      <vt:lpstr>msg_err_seznam_jmena</vt:lpstr>
      <vt:lpstr>msg_err_short_neznama</vt:lpstr>
      <vt:lpstr>msg_err_short_seznam_jmena</vt:lpstr>
      <vt:lpstr>msg_err_souhlasy</vt:lpstr>
      <vt:lpstr>msg_err_souhrn_interni_vek_vs_vykon</vt:lpstr>
      <vt:lpstr>msg_err_souhrn_interni_zde</vt:lpstr>
      <vt:lpstr>msg_err_souhrn_v_poctu</vt:lpstr>
      <vt:lpstr>msg_err_souhrn_v_prihlasce</vt:lpstr>
      <vt:lpstr>msg_err_vek_kat_seznam</vt:lpstr>
      <vt:lpstr>msg_err_vek_kat_vpravo</vt:lpstr>
      <vt:lpstr>msg_err_vpravo</vt:lpstr>
      <vt:lpstr>msg_err_vypocet_zkratky</vt:lpstr>
      <vt:lpstr>msg_fill_jmeno</vt:lpstr>
      <vt:lpstr>msg_fill_nazev_klubu</vt:lpstr>
      <vt:lpstr>msg_fill_pocet_formaci1</vt:lpstr>
      <vt:lpstr>msg_fill_pocet_formaci2</vt:lpstr>
      <vt:lpstr>msg_fill_pocet_sout</vt:lpstr>
      <vt:lpstr>msg_fill_rok</vt:lpstr>
      <vt:lpstr>msg_fill_short</vt:lpstr>
      <vt:lpstr>msg_fill_short_cas</vt:lpstr>
      <vt:lpstr>msg_fill_short_first_sout_kat</vt:lpstr>
      <vt:lpstr>msg_fill_short_vek_kat_first_sout_kat</vt:lpstr>
      <vt:lpstr>msg_fill_souhlasy</vt:lpstr>
      <vt:lpstr>msg_info_intro</vt:lpstr>
      <vt:lpstr>msg_info_intro_jmena</vt:lpstr>
      <vt:lpstr>msg_info_neni_vse_vyplneno</vt:lpstr>
      <vt:lpstr>msg_info_prihlaska_nevyplnena</vt:lpstr>
      <vt:lpstr>msg_info_prihlaska_nevyplnene</vt:lpstr>
      <vt:lpstr>msg_info_vek_kat_info_formaci</vt:lpstr>
      <vt:lpstr>msg_info_vek_kat_seznam</vt:lpstr>
      <vt:lpstr>msg_info_vek_kat_vpravo</vt:lpstr>
      <vt:lpstr>msg_info_vypocet_veku</vt:lpstr>
      <vt:lpstr>msg_info_vypocet_veku_vpravo</vt:lpstr>
      <vt:lpstr>msg_invalid_cas</vt:lpstr>
      <vt:lpstr>msg_invalid_cas_end</vt:lpstr>
      <vt:lpstr>msg_invalid_pocet_formaci</vt:lpstr>
      <vt:lpstr>msg_invalid_pocet_sout</vt:lpstr>
      <vt:lpstr>msg_invalid_pocet_sout_end</vt:lpstr>
      <vt:lpstr>msg_invalid_short_cas</vt:lpstr>
      <vt:lpstr>msg_invalid_short_pocet_sout</vt:lpstr>
      <vt:lpstr>msg_invalid_short_sout_kat</vt:lpstr>
      <vt:lpstr>msg_invalid_short_trener</vt:lpstr>
      <vt:lpstr>msg_invalid_short_vykon_kat</vt:lpstr>
      <vt:lpstr>msg_invalid_short_vykon_kat_VS_sout_kat</vt:lpstr>
      <vt:lpstr>msg_invalid_sout_kat</vt:lpstr>
      <vt:lpstr>msg_invalid_trener</vt:lpstr>
      <vt:lpstr>msg_invalid_vek_kat_mimo_rozsah</vt:lpstr>
      <vt:lpstr>msg_invalid_vice_soutezicich</vt:lpstr>
      <vt:lpstr>msg_invalid_vykon_kat</vt:lpstr>
      <vt:lpstr>msg_invalid_vykon_kat_VS_sout_kat</vt:lpstr>
      <vt:lpstr>msg_seznam_sout_kat</vt:lpstr>
      <vt:lpstr>msg_seznam_vykon_kat</vt:lpstr>
      <vt:lpstr>msg_souhrn_kontroly_ok</vt:lpstr>
      <vt:lpstr>'Přehled přihlášek'!Oblast_tisku</vt:lpstr>
      <vt:lpstr>'Přihláška č. 1'!Oblast_tisku</vt:lpstr>
      <vt:lpstr>'Přihláška č. 10'!Oblast_tisku</vt:lpstr>
      <vt:lpstr>'Přihláška č. 11'!Oblast_tisku</vt:lpstr>
      <vt:lpstr>'Přihláška č. 12'!Oblast_tisku</vt:lpstr>
      <vt:lpstr>'Přihláška č. 13'!Oblast_tisku</vt:lpstr>
      <vt:lpstr>'Přihláška č. 14'!Oblast_tisku</vt:lpstr>
      <vt:lpstr>'Přihláška č. 15'!Oblast_tisku</vt:lpstr>
      <vt:lpstr>'Přihláška č. 16'!Oblast_tisku</vt:lpstr>
      <vt:lpstr>'Přihláška č. 17'!Oblast_tisku</vt:lpstr>
      <vt:lpstr>'Přihláška č. 18'!Oblast_tisku</vt:lpstr>
      <vt:lpstr>'Přihláška č. 19'!Oblast_tisku</vt:lpstr>
      <vt:lpstr>'Přihláška č. 2'!Oblast_tisku</vt:lpstr>
      <vt:lpstr>'Přihláška č. 20'!Oblast_tisku</vt:lpstr>
      <vt:lpstr>'Přihláška č. 21'!Oblast_tisku</vt:lpstr>
      <vt:lpstr>'Přihláška č. 22'!Oblast_tisku</vt:lpstr>
      <vt:lpstr>'Přihláška č. 23'!Oblast_tisku</vt:lpstr>
      <vt:lpstr>'Přihláška č. 24'!Oblast_tisku</vt:lpstr>
      <vt:lpstr>'Přihláška č. 25'!Oblast_tisku</vt:lpstr>
      <vt:lpstr>'Přihláška č. 3'!Oblast_tisku</vt:lpstr>
      <vt:lpstr>'Přihláška č. 4'!Oblast_tisku</vt:lpstr>
      <vt:lpstr>'Přihláška č. 5'!Oblast_tisku</vt:lpstr>
      <vt:lpstr>'Přihláška č. 6'!Oblast_tisku</vt:lpstr>
      <vt:lpstr>'Přihláška č. 7'!Oblast_tisku</vt:lpstr>
      <vt:lpstr>'Přihláška č. 8'!Oblast_tisku</vt:lpstr>
      <vt:lpstr>'Přihláška č. 9'!Oblast_tisku</vt:lpstr>
      <vt:lpstr>'Základní informace o klubu'!Oblast_tisku</vt:lpstr>
      <vt:lpstr>par_den_konani_rocniku</vt:lpstr>
      <vt:lpstr>par_dnes</vt:lpstr>
      <vt:lpstr>par_err</vt:lpstr>
      <vt:lpstr>par_list_chyba</vt:lpstr>
      <vt:lpstr>par_list_intro</vt:lpstr>
      <vt:lpstr>par_list_ok</vt:lpstr>
      <vt:lpstr>par_list_vypnut</vt:lpstr>
      <vt:lpstr>par_ok</vt:lpstr>
      <vt:lpstr>par_potvrzuji</vt:lpstr>
      <vt:lpstr>par_prihlaska_chyba_interni</vt:lpstr>
      <vt:lpstr>par_rok_pro_vypocet_veku</vt:lpstr>
      <vt:lpstr>par_souhlasy_ok</vt:lpstr>
      <vt:lpstr>par_termin_uzaverky</vt:lpstr>
      <vt:lpstr>par_vek_kat_MAX</vt:lpstr>
      <vt:lpstr>par_vek_kat_MAX3</vt:lpstr>
      <vt:lpstr>par_vek_kat_PRUMER</vt:lpstr>
      <vt:lpstr>tab_par_gdpr</vt:lpstr>
      <vt:lpstr>tab_par_nazvy_sout_kat</vt:lpstr>
      <vt:lpstr>tab_par_sout_kat</vt:lpstr>
      <vt:lpstr>tab_par_vek_kat</vt:lpstr>
      <vt:lpstr>tab_par_vykon_kat</vt:lpstr>
      <vt:lpstr>tab_seznam_jmen_hypertext</vt:lpstr>
      <vt:lpstr>tab_souhrn_info_o_klubu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Orlík</dc:creator>
  <cp:lastModifiedBy>Martin Orlík</cp:lastModifiedBy>
  <cp:lastPrinted>2026-01-04T18:15:22Z</cp:lastPrinted>
  <dcterms:created xsi:type="dcterms:W3CDTF">2025-12-17T18:27:35Z</dcterms:created>
  <dcterms:modified xsi:type="dcterms:W3CDTF">2026-01-05T16:14:58Z</dcterms:modified>
</cp:coreProperties>
</file>